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2" l="1"/>
  <c r="M47" i="2"/>
  <c r="L47" i="2"/>
  <c r="G47" i="2"/>
  <c r="F47" i="2"/>
  <c r="E47" i="2" s="1"/>
  <c r="N46" i="2"/>
  <c r="M46" i="2"/>
  <c r="L46" i="2" s="1"/>
  <c r="G46" i="2"/>
  <c r="F46" i="2"/>
  <c r="E46" i="2"/>
  <c r="N45" i="2"/>
  <c r="M45" i="2"/>
  <c r="L45" i="2"/>
  <c r="G45" i="2"/>
  <c r="F45" i="2"/>
  <c r="E45" i="2" s="1"/>
  <c r="N44" i="2"/>
  <c r="M44" i="2"/>
  <c r="L44" i="2" s="1"/>
  <c r="G44" i="2"/>
  <c r="F44" i="2"/>
  <c r="E44" i="2"/>
  <c r="N43" i="2"/>
  <c r="M43" i="2"/>
  <c r="L43" i="2"/>
  <c r="L42" i="2" s="1"/>
  <c r="G43" i="2"/>
  <c r="G42" i="2" s="1"/>
  <c r="F43" i="2"/>
  <c r="E43" i="2" s="1"/>
  <c r="E42" i="2" s="1"/>
  <c r="N42" i="2"/>
  <c r="M42" i="2"/>
  <c r="F42" i="2"/>
  <c r="N41" i="2"/>
  <c r="M41" i="2"/>
  <c r="L41" i="2"/>
  <c r="G41" i="2"/>
  <c r="F41" i="2"/>
  <c r="E41" i="2" s="1"/>
  <c r="N40" i="2"/>
  <c r="M40" i="2"/>
  <c r="L40" i="2" s="1"/>
  <c r="G40" i="2"/>
  <c r="F40" i="2"/>
  <c r="E40" i="2"/>
  <c r="N39" i="2"/>
  <c r="M39" i="2"/>
  <c r="L39" i="2"/>
  <c r="G39" i="2"/>
  <c r="F39" i="2"/>
  <c r="E39" i="2" s="1"/>
  <c r="N38" i="2"/>
  <c r="M38" i="2"/>
  <c r="L38" i="2" s="1"/>
  <c r="G38" i="2"/>
  <c r="F38" i="2"/>
  <c r="E38" i="2"/>
  <c r="N37" i="2"/>
  <c r="M37" i="2"/>
  <c r="L37" i="2"/>
  <c r="L36" i="2" s="1"/>
  <c r="G37" i="2"/>
  <c r="G36" i="2" s="1"/>
  <c r="F37" i="2"/>
  <c r="E37" i="2" s="1"/>
  <c r="E36" i="2" s="1"/>
  <c r="N36" i="2"/>
  <c r="M36" i="2"/>
  <c r="F36" i="2"/>
  <c r="N35" i="2"/>
  <c r="M35" i="2"/>
  <c r="L35" i="2"/>
  <c r="G35" i="2"/>
  <c r="F35" i="2"/>
  <c r="E35" i="2" s="1"/>
  <c r="N34" i="2"/>
  <c r="M34" i="2"/>
  <c r="L34" i="2" s="1"/>
  <c r="G34" i="2"/>
  <c r="F34" i="2"/>
  <c r="E34" i="2"/>
  <c r="N33" i="2"/>
  <c r="M33" i="2"/>
  <c r="L33" i="2"/>
  <c r="G33" i="2"/>
  <c r="F33" i="2"/>
  <c r="E33" i="2" s="1"/>
  <c r="N32" i="2"/>
  <c r="M32" i="2"/>
  <c r="L32" i="2" s="1"/>
  <c r="G32" i="2"/>
  <c r="F32" i="2"/>
  <c r="E32" i="2"/>
  <c r="N31" i="2"/>
  <c r="M31" i="2"/>
  <c r="L31" i="2"/>
  <c r="L30" i="2" s="1"/>
  <c r="G31" i="2"/>
  <c r="G30" i="2" s="1"/>
  <c r="F31" i="2"/>
  <c r="E31" i="2" s="1"/>
  <c r="E30" i="2" s="1"/>
  <c r="N30" i="2"/>
  <c r="M30" i="2"/>
  <c r="F30" i="2"/>
  <c r="N29" i="2"/>
  <c r="M29" i="2"/>
  <c r="L29" i="2"/>
  <c r="G29" i="2"/>
  <c r="F29" i="2"/>
  <c r="E29" i="2" s="1"/>
  <c r="N28" i="2"/>
  <c r="M28" i="2"/>
  <c r="L28" i="2" s="1"/>
  <c r="G28" i="2"/>
  <c r="F28" i="2"/>
  <c r="E28" i="2"/>
  <c r="N27" i="2"/>
  <c r="M27" i="2"/>
  <c r="L27" i="2"/>
  <c r="G27" i="2"/>
  <c r="F27" i="2"/>
  <c r="E27" i="2" s="1"/>
  <c r="N26" i="2"/>
  <c r="M26" i="2"/>
  <c r="L26" i="2" s="1"/>
  <c r="G26" i="2"/>
  <c r="F26" i="2"/>
  <c r="E26" i="2"/>
  <c r="N25" i="2"/>
  <c r="M25" i="2"/>
  <c r="L25" i="2"/>
  <c r="L24" i="2" s="1"/>
  <c r="G25" i="2"/>
  <c r="G24" i="2" s="1"/>
  <c r="F25" i="2"/>
  <c r="E25" i="2" s="1"/>
  <c r="E24" i="2" s="1"/>
  <c r="N24" i="2"/>
  <c r="M24" i="2"/>
  <c r="F24" i="2"/>
  <c r="N23" i="2"/>
  <c r="M23" i="2"/>
  <c r="L23" i="2"/>
  <c r="G23" i="2"/>
  <c r="F23" i="2"/>
  <c r="E23" i="2" s="1"/>
  <c r="N22" i="2"/>
  <c r="M22" i="2"/>
  <c r="L22" i="2" s="1"/>
  <c r="G22" i="2"/>
  <c r="F22" i="2"/>
  <c r="E22" i="2"/>
  <c r="N21" i="2"/>
  <c r="M21" i="2"/>
  <c r="L21" i="2"/>
  <c r="G21" i="2"/>
  <c r="F21" i="2"/>
  <c r="E21" i="2" s="1"/>
  <c r="N20" i="2"/>
  <c r="M20" i="2"/>
  <c r="L20" i="2" s="1"/>
  <c r="G20" i="2"/>
  <c r="F20" i="2"/>
  <c r="E20" i="2"/>
  <c r="N19" i="2"/>
  <c r="M19" i="2"/>
  <c r="L19" i="2"/>
  <c r="L18" i="2" s="1"/>
  <c r="G19" i="2"/>
  <c r="G18" i="2" s="1"/>
  <c r="F19" i="2"/>
  <c r="E19" i="2" s="1"/>
  <c r="E18" i="2" s="1"/>
  <c r="N18" i="2"/>
  <c r="M18" i="2"/>
  <c r="F18" i="2"/>
  <c r="N17" i="2"/>
  <c r="M17" i="2"/>
  <c r="L17" i="2"/>
  <c r="G17" i="2"/>
  <c r="F17" i="2"/>
  <c r="E17" i="2" s="1"/>
  <c r="N16" i="2"/>
  <c r="M16" i="2"/>
  <c r="L16" i="2" s="1"/>
  <c r="G16" i="2"/>
  <c r="F16" i="2"/>
  <c r="E16" i="2"/>
  <c r="N15" i="2"/>
  <c r="M15" i="2"/>
  <c r="L15" i="2"/>
  <c r="G15" i="2"/>
  <c r="F15" i="2"/>
  <c r="E15" i="2" s="1"/>
  <c r="N14" i="2"/>
  <c r="M14" i="2"/>
  <c r="L14" i="2" s="1"/>
  <c r="G14" i="2"/>
  <c r="F14" i="2"/>
  <c r="E14" i="2"/>
  <c r="N13" i="2"/>
  <c r="M13" i="2"/>
  <c r="L13" i="2"/>
  <c r="L12" i="2" s="1"/>
  <c r="G13" i="2"/>
  <c r="G12" i="2" s="1"/>
  <c r="F13" i="2"/>
  <c r="E13" i="2" s="1"/>
  <c r="E12" i="2" s="1"/>
  <c r="N12" i="2"/>
  <c r="M12" i="2"/>
  <c r="F12" i="2"/>
  <c r="N11" i="2"/>
  <c r="M11" i="2"/>
  <c r="L11" i="2"/>
  <c r="G11" i="2"/>
  <c r="F11" i="2"/>
  <c r="E11" i="2" s="1"/>
  <c r="N10" i="2"/>
  <c r="M10" i="2"/>
  <c r="L10" i="2" s="1"/>
  <c r="G10" i="2"/>
  <c r="F10" i="2"/>
  <c r="E10" i="2"/>
  <c r="N9" i="2"/>
  <c r="M9" i="2"/>
  <c r="L9" i="2"/>
  <c r="G9" i="2"/>
  <c r="F9" i="2"/>
  <c r="E9" i="2" s="1"/>
  <c r="N8" i="2"/>
  <c r="M8" i="2"/>
  <c r="L8" i="2" s="1"/>
  <c r="G8" i="2"/>
  <c r="F8" i="2"/>
  <c r="E8" i="2"/>
  <c r="N7" i="2"/>
  <c r="M7" i="2"/>
  <c r="L7" i="2"/>
  <c r="L6" i="2" s="1"/>
  <c r="G7" i="2"/>
  <c r="G6" i="2" s="1"/>
  <c r="F7" i="2"/>
  <c r="E7" i="2" s="1"/>
  <c r="N6" i="2"/>
  <c r="M6" i="2"/>
  <c r="F6" i="2"/>
  <c r="N47" i="1"/>
  <c r="M47" i="1"/>
  <c r="L47" i="1"/>
  <c r="G47" i="1"/>
  <c r="E47" i="1" s="1"/>
  <c r="F47" i="1"/>
  <c r="N46" i="1"/>
  <c r="N42" i="1" s="1"/>
  <c r="M46" i="1"/>
  <c r="L46" i="1" s="1"/>
  <c r="G46" i="1"/>
  <c r="F46" i="1"/>
  <c r="E46" i="1"/>
  <c r="N45" i="1"/>
  <c r="M45" i="1"/>
  <c r="L45" i="1"/>
  <c r="G45" i="1"/>
  <c r="E45" i="1" s="1"/>
  <c r="F45" i="1"/>
  <c r="N44" i="1"/>
  <c r="M44" i="1"/>
  <c r="L44" i="1" s="1"/>
  <c r="G44" i="1"/>
  <c r="F44" i="1"/>
  <c r="E44" i="1"/>
  <c r="N43" i="1"/>
  <c r="M43" i="1"/>
  <c r="L43" i="1"/>
  <c r="G43" i="1"/>
  <c r="E43" i="1" s="1"/>
  <c r="E42" i="1" s="1"/>
  <c r="F43" i="1"/>
  <c r="F42" i="1"/>
  <c r="N41" i="1"/>
  <c r="M41" i="1"/>
  <c r="L41" i="1"/>
  <c r="G41" i="1"/>
  <c r="E41" i="1" s="1"/>
  <c r="F41" i="1"/>
  <c r="N40" i="1"/>
  <c r="M40" i="1"/>
  <c r="L40" i="1" s="1"/>
  <c r="G40" i="1"/>
  <c r="F40" i="1"/>
  <c r="E40" i="1"/>
  <c r="N39" i="1"/>
  <c r="M39" i="1"/>
  <c r="L39" i="1"/>
  <c r="G39" i="1"/>
  <c r="E39" i="1" s="1"/>
  <c r="F39" i="1"/>
  <c r="N38" i="1"/>
  <c r="M38" i="1"/>
  <c r="L38" i="1" s="1"/>
  <c r="G38" i="1"/>
  <c r="F38" i="1"/>
  <c r="E38" i="1"/>
  <c r="N37" i="1"/>
  <c r="M37" i="1"/>
  <c r="L37" i="1"/>
  <c r="G37" i="1"/>
  <c r="E37" i="1" s="1"/>
  <c r="F37" i="1"/>
  <c r="N36" i="1"/>
  <c r="M36" i="1"/>
  <c r="F36" i="1"/>
  <c r="N35" i="1"/>
  <c r="M35" i="1"/>
  <c r="L35" i="1"/>
  <c r="G35" i="1"/>
  <c r="E35" i="1" s="1"/>
  <c r="F35" i="1"/>
  <c r="N34" i="1"/>
  <c r="M34" i="1"/>
  <c r="L34" i="1" s="1"/>
  <c r="G34" i="1"/>
  <c r="F34" i="1"/>
  <c r="E34" i="1"/>
  <c r="N33" i="1"/>
  <c r="M33" i="1"/>
  <c r="L33" i="1"/>
  <c r="G33" i="1"/>
  <c r="E33" i="1" s="1"/>
  <c r="F33" i="1"/>
  <c r="N32" i="1"/>
  <c r="M32" i="1"/>
  <c r="L32" i="1" s="1"/>
  <c r="G32" i="1"/>
  <c r="F32" i="1"/>
  <c r="E32" i="1"/>
  <c r="N31" i="1"/>
  <c r="M31" i="1"/>
  <c r="L31" i="1"/>
  <c r="G31" i="1"/>
  <c r="E31" i="1" s="1"/>
  <c r="F31" i="1"/>
  <c r="N30" i="1"/>
  <c r="M30" i="1"/>
  <c r="F30" i="1"/>
  <c r="N29" i="1"/>
  <c r="M29" i="1"/>
  <c r="L29" i="1"/>
  <c r="G29" i="1"/>
  <c r="E29" i="1" s="1"/>
  <c r="F29" i="1"/>
  <c r="N28" i="1"/>
  <c r="M28" i="1"/>
  <c r="L28" i="1" s="1"/>
  <c r="G28" i="1"/>
  <c r="F28" i="1"/>
  <c r="E28" i="1"/>
  <c r="N27" i="1"/>
  <c r="M27" i="1"/>
  <c r="L27" i="1"/>
  <c r="G27" i="1"/>
  <c r="E27" i="1" s="1"/>
  <c r="F27" i="1"/>
  <c r="N26" i="1"/>
  <c r="M26" i="1"/>
  <c r="L26" i="1" s="1"/>
  <c r="G26" i="1"/>
  <c r="F26" i="1"/>
  <c r="E26" i="1"/>
  <c r="N25" i="1"/>
  <c r="M25" i="1"/>
  <c r="L25" i="1"/>
  <c r="G25" i="1"/>
  <c r="E25" i="1" s="1"/>
  <c r="F25" i="1"/>
  <c r="N24" i="1"/>
  <c r="M24" i="1"/>
  <c r="F24" i="1"/>
  <c r="N23" i="1"/>
  <c r="M23" i="1"/>
  <c r="L23" i="1"/>
  <c r="G23" i="1"/>
  <c r="E23" i="1" s="1"/>
  <c r="F23" i="1"/>
  <c r="N22" i="1"/>
  <c r="M22" i="1"/>
  <c r="L22" i="1" s="1"/>
  <c r="G22" i="1"/>
  <c r="F22" i="1"/>
  <c r="E22" i="1"/>
  <c r="N21" i="1"/>
  <c r="M21" i="1"/>
  <c r="L21" i="1"/>
  <c r="G21" i="1"/>
  <c r="E21" i="1" s="1"/>
  <c r="F21" i="1"/>
  <c r="N20" i="1"/>
  <c r="M20" i="1"/>
  <c r="L20" i="1" s="1"/>
  <c r="G20" i="1"/>
  <c r="F20" i="1"/>
  <c r="E20" i="1"/>
  <c r="N19" i="1"/>
  <c r="M19" i="1"/>
  <c r="L19" i="1"/>
  <c r="G19" i="1"/>
  <c r="E19" i="1" s="1"/>
  <c r="F19" i="1"/>
  <c r="N18" i="1"/>
  <c r="M18" i="1"/>
  <c r="F18" i="1"/>
  <c r="N17" i="1"/>
  <c r="M17" i="1"/>
  <c r="L17" i="1"/>
  <c r="G17" i="1"/>
  <c r="E17" i="1" s="1"/>
  <c r="F17" i="1"/>
  <c r="N16" i="1"/>
  <c r="M16" i="1"/>
  <c r="L16" i="1" s="1"/>
  <c r="G16" i="1"/>
  <c r="F16" i="1"/>
  <c r="E16" i="1"/>
  <c r="N15" i="1"/>
  <c r="M15" i="1"/>
  <c r="L15" i="1"/>
  <c r="G15" i="1"/>
  <c r="E15" i="1" s="1"/>
  <c r="F15" i="1"/>
  <c r="N14" i="1"/>
  <c r="M14" i="1"/>
  <c r="L14" i="1" s="1"/>
  <c r="G14" i="1"/>
  <c r="F14" i="1"/>
  <c r="E14" i="1"/>
  <c r="N13" i="1"/>
  <c r="M13" i="1"/>
  <c r="L13" i="1"/>
  <c r="G13" i="1"/>
  <c r="E13" i="1" s="1"/>
  <c r="F13" i="1"/>
  <c r="N12" i="1"/>
  <c r="M12" i="1"/>
  <c r="F12" i="1"/>
  <c r="N11" i="1"/>
  <c r="M11" i="1"/>
  <c r="L11" i="1"/>
  <c r="G11" i="1"/>
  <c r="E11" i="1" s="1"/>
  <c r="F11" i="1"/>
  <c r="N10" i="1"/>
  <c r="M10" i="1"/>
  <c r="L10" i="1" s="1"/>
  <c r="G10" i="1"/>
  <c r="F10" i="1"/>
  <c r="E10" i="1"/>
  <c r="N9" i="1"/>
  <c r="M9" i="1"/>
  <c r="L9" i="1"/>
  <c r="G9" i="1"/>
  <c r="E9" i="1" s="1"/>
  <c r="F9" i="1"/>
  <c r="N8" i="1"/>
  <c r="M8" i="1"/>
  <c r="L8" i="1" s="1"/>
  <c r="G8" i="1"/>
  <c r="F8" i="1"/>
  <c r="E8" i="1"/>
  <c r="N7" i="1"/>
  <c r="M7" i="1"/>
  <c r="L7" i="1"/>
  <c r="G7" i="1"/>
  <c r="E7" i="1" s="1"/>
  <c r="F7" i="1"/>
  <c r="N6" i="1"/>
  <c r="M6" i="1"/>
  <c r="F6" i="1"/>
  <c r="E6" i="2" l="1"/>
  <c r="L42" i="1"/>
  <c r="E6" i="1"/>
  <c r="E12" i="1"/>
  <c r="E18" i="1"/>
  <c r="E24" i="1"/>
  <c r="E30" i="1"/>
  <c r="E36" i="1"/>
  <c r="L6" i="1"/>
  <c r="L12" i="1"/>
  <c r="L18" i="1"/>
  <c r="L24" i="1"/>
  <c r="L30" i="1"/>
  <c r="L36" i="1"/>
  <c r="M42" i="1"/>
  <c r="G6" i="1"/>
  <c r="G12" i="1"/>
  <c r="G18" i="1"/>
  <c r="G24" i="1"/>
  <c r="G30" i="1"/>
  <c r="G36" i="1"/>
  <c r="G42" i="1"/>
  <c r="S47" i="2"/>
  <c r="S46" i="2"/>
  <c r="U45" i="2"/>
  <c r="U44" i="2"/>
  <c r="U41" i="2"/>
  <c r="U40" i="2"/>
  <c r="U39" i="2"/>
  <c r="U38" i="2"/>
  <c r="T38" i="2"/>
  <c r="U35" i="2"/>
  <c r="U34" i="2"/>
  <c r="U33" i="2"/>
  <c r="U32" i="2"/>
  <c r="T32" i="2"/>
  <c r="S32" i="2" s="1"/>
  <c r="U29" i="2"/>
  <c r="U28" i="2"/>
  <c r="U27" i="2"/>
  <c r="U26" i="2"/>
  <c r="U23" i="2"/>
  <c r="U22" i="2"/>
  <c r="U21" i="2"/>
  <c r="U20" i="2"/>
  <c r="U19" i="2"/>
  <c r="U17" i="2"/>
  <c r="T16" i="2"/>
  <c r="U16" i="2"/>
  <c r="T15" i="2"/>
  <c r="U14" i="2"/>
  <c r="T14" i="2"/>
  <c r="S14" i="2" s="1"/>
  <c r="T13" i="2"/>
  <c r="T11" i="2"/>
  <c r="T10" i="2"/>
  <c r="U8" i="2"/>
  <c r="U7" i="2"/>
  <c r="T7" i="2"/>
  <c r="D49" i="1"/>
  <c r="A50" i="1"/>
  <c r="B50" i="1"/>
  <c r="C50" i="1"/>
  <c r="D50" i="1"/>
  <c r="A51" i="1"/>
  <c r="A52" i="1"/>
  <c r="A53" i="1"/>
  <c r="A54" i="1"/>
  <c r="Y7" i="1"/>
  <c r="C53" i="1" s="1"/>
  <c r="Y6" i="1"/>
  <c r="C52" i="1" s="1"/>
  <c r="Y5" i="1"/>
  <c r="S47" i="1"/>
  <c r="S46" i="1"/>
  <c r="U45" i="1"/>
  <c r="T45" i="1"/>
  <c r="U44" i="1"/>
  <c r="T44" i="1"/>
  <c r="U43" i="1"/>
  <c r="T43" i="1"/>
  <c r="U41" i="1"/>
  <c r="T41" i="1"/>
  <c r="S41" i="1" s="1"/>
  <c r="U40" i="1"/>
  <c r="T40" i="1"/>
  <c r="U39" i="1"/>
  <c r="T39" i="1"/>
  <c r="U38" i="1"/>
  <c r="T38" i="1"/>
  <c r="U37" i="1"/>
  <c r="T37" i="1"/>
  <c r="U35" i="1"/>
  <c r="T35" i="1"/>
  <c r="U34" i="1"/>
  <c r="T34" i="1"/>
  <c r="S34" i="1" s="1"/>
  <c r="U33" i="1"/>
  <c r="T33" i="1"/>
  <c r="S33" i="1" s="1"/>
  <c r="U32" i="1"/>
  <c r="T32" i="1"/>
  <c r="S32" i="1" s="1"/>
  <c r="U31" i="1"/>
  <c r="T31" i="1"/>
  <c r="U29" i="1"/>
  <c r="T29" i="1"/>
  <c r="U28" i="1"/>
  <c r="T28" i="1"/>
  <c r="S28" i="1" s="1"/>
  <c r="U27" i="1"/>
  <c r="T27" i="1"/>
  <c r="U26" i="1"/>
  <c r="T26" i="1"/>
  <c r="U25" i="1"/>
  <c r="T25" i="1"/>
  <c r="U23" i="1"/>
  <c r="T23" i="1"/>
  <c r="U22" i="1"/>
  <c r="T22" i="1"/>
  <c r="S22" i="1" s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Y8" i="1" l="1"/>
  <c r="C54" i="1" s="1"/>
  <c r="S17" i="1"/>
  <c r="S8" i="1"/>
  <c r="S10" i="1"/>
  <c r="S45" i="1"/>
  <c r="C51" i="1"/>
  <c r="S16" i="2"/>
  <c r="U15" i="2"/>
  <c r="S15" i="2" s="1"/>
  <c r="T44" i="2"/>
  <c r="S44" i="2"/>
  <c r="U31" i="2"/>
  <c r="U30" i="2" s="1"/>
  <c r="T8" i="2"/>
  <c r="S8" i="2" s="1"/>
  <c r="S7" i="2"/>
  <c r="T9" i="2"/>
  <c r="U10" i="2"/>
  <c r="S10" i="2" s="1"/>
  <c r="U11" i="2"/>
  <c r="S11" i="2" s="1"/>
  <c r="U18" i="2"/>
  <c r="T26" i="2"/>
  <c r="S26" i="2" s="1"/>
  <c r="U25" i="2"/>
  <c r="U24" i="2" s="1"/>
  <c r="U9" i="2"/>
  <c r="T17" i="2"/>
  <c r="S17" i="2" s="1"/>
  <c r="T27" i="2"/>
  <c r="S27" i="2" s="1"/>
  <c r="T34" i="2"/>
  <c r="S34" i="2" s="1"/>
  <c r="U13" i="2"/>
  <c r="S38" i="2"/>
  <c r="U43" i="2"/>
  <c r="U42" i="2" s="1"/>
  <c r="S13" i="2"/>
  <c r="T39" i="2"/>
  <c r="S39" i="2" s="1"/>
  <c r="T19" i="2"/>
  <c r="T33" i="2"/>
  <c r="S33" i="2" s="1"/>
  <c r="U37" i="2"/>
  <c r="U36" i="2" s="1"/>
  <c r="T20" i="2"/>
  <c r="S20" i="2" s="1"/>
  <c r="T22" i="2"/>
  <c r="S22" i="2" s="1"/>
  <c r="T45" i="2"/>
  <c r="S45" i="2" s="1"/>
  <c r="T21" i="2"/>
  <c r="S21" i="2" s="1"/>
  <c r="T28" i="2"/>
  <c r="S28" i="2" s="1"/>
  <c r="T40" i="2"/>
  <c r="S40" i="2" s="1"/>
  <c r="T23" i="2"/>
  <c r="S23" i="2" s="1"/>
  <c r="T25" i="2"/>
  <c r="T29" i="2"/>
  <c r="S29" i="2" s="1"/>
  <c r="T31" i="2"/>
  <c r="T35" i="2"/>
  <c r="S35" i="2" s="1"/>
  <c r="T37" i="2"/>
  <c r="T41" i="2"/>
  <c r="S41" i="2" s="1"/>
  <c r="T43" i="2"/>
  <c r="S26" i="1"/>
  <c r="T24" i="1"/>
  <c r="S9" i="1"/>
  <c r="S21" i="1"/>
  <c r="S11" i="1"/>
  <c r="S35" i="1"/>
  <c r="S7" i="1"/>
  <c r="S14" i="1"/>
  <c r="U18" i="1"/>
  <c r="U24" i="1"/>
  <c r="S38" i="1"/>
  <c r="U42" i="1"/>
  <c r="U6" i="1"/>
  <c r="G5" i="1" s="1"/>
  <c r="S13" i="1"/>
  <c r="S16" i="1"/>
  <c r="S25" i="1"/>
  <c r="S29" i="1"/>
  <c r="S37" i="1"/>
  <c r="S40" i="1"/>
  <c r="S23" i="1"/>
  <c r="U30" i="1"/>
  <c r="T12" i="1"/>
  <c r="T36" i="1"/>
  <c r="T6" i="1"/>
  <c r="U12" i="1"/>
  <c r="S20" i="1"/>
  <c r="U36" i="1"/>
  <c r="S44" i="1"/>
  <c r="S15" i="1"/>
  <c r="T18" i="1"/>
  <c r="S19" i="1"/>
  <c r="S27" i="1"/>
  <c r="T30" i="1"/>
  <c r="S31" i="1"/>
  <c r="S30" i="1" s="1"/>
  <c r="S39" i="1"/>
  <c r="T42" i="1"/>
  <c r="S43" i="1"/>
  <c r="T12" i="2" l="1"/>
  <c r="U12" i="2"/>
  <c r="F5" i="1"/>
  <c r="S42" i="1"/>
  <c r="S6" i="1"/>
  <c r="U6" i="2"/>
  <c r="G5" i="2" s="1"/>
  <c r="D49" i="2" s="1"/>
  <c r="S9" i="2"/>
  <c r="S12" i="2"/>
  <c r="S19" i="2"/>
  <c r="S18" i="2" s="1"/>
  <c r="T18" i="2"/>
  <c r="T6" i="2"/>
  <c r="F5" i="2" s="1"/>
  <c r="X7" i="2"/>
  <c r="S6" i="2"/>
  <c r="T42" i="2"/>
  <c r="S43" i="2"/>
  <c r="S42" i="2" s="1"/>
  <c r="T36" i="2"/>
  <c r="S37" i="2"/>
  <c r="S36" i="2" s="1"/>
  <c r="T30" i="2"/>
  <c r="S31" i="2"/>
  <c r="S30" i="2" s="1"/>
  <c r="T24" i="2"/>
  <c r="S25" i="2"/>
  <c r="S24" i="2" s="1"/>
  <c r="S12" i="1"/>
  <c r="S24" i="1"/>
  <c r="S36" i="1"/>
  <c r="S18" i="1"/>
  <c r="E5" i="2" l="1"/>
  <c r="E5" i="1"/>
  <c r="X7" i="1"/>
  <c r="B53" i="1" s="1"/>
  <c r="C49" i="2"/>
  <c r="X6" i="1"/>
  <c r="B52" i="1" s="1"/>
  <c r="X8" i="2"/>
  <c r="X5" i="1"/>
  <c r="X6" i="2"/>
  <c r="Y7" i="2"/>
  <c r="Z6" i="1" l="1"/>
  <c r="D52" i="1" s="1"/>
  <c r="Z7" i="1"/>
  <c r="D53" i="1" s="1"/>
  <c r="Y8" i="2"/>
  <c r="B51" i="1"/>
  <c r="Z5" i="1"/>
  <c r="X8" i="1"/>
  <c r="B54" i="1" s="1"/>
  <c r="B49" i="2"/>
  <c r="Y6" i="2"/>
  <c r="Z8" i="1" l="1"/>
  <c r="D54" i="1" s="1"/>
  <c r="D51" i="1"/>
  <c r="Y9" i="2"/>
</calcChain>
</file>

<file path=xl/sharedStrings.xml><?xml version="1.0" encoding="utf-8"?>
<sst xmlns="http://schemas.openxmlformats.org/spreadsheetml/2006/main" count="114" uniqueCount="72">
  <si>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</si>
  <si>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</si>
  <si>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</si>
  <si>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</si>
  <si>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</si>
  <si>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年齢　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</si>
  <si>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</si>
  <si>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</si>
  <si>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</si>
  <si>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総数</t>
    <rPh sb="0" eb="2">
      <t>ソウスウ</t>
    </rPh>
    <phoneticPr fontId="3"/>
  </si>
  <si>
    <t>人数</t>
    <rPh sb="0" eb="2">
      <t>ニンズウ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</si>
  <si>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</si>
  <si>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</si>
  <si>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</si>
  <si>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</si>
  <si>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</si>
  <si>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</si>
  <si>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</si>
  <si>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</si>
  <si>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Per/All</t>
    <phoneticPr fontId="3"/>
  </si>
  <si>
    <t>0-14</t>
    <phoneticPr fontId="3"/>
  </si>
  <si>
    <t>15-64</t>
    <phoneticPr fontId="3"/>
  </si>
  <si>
    <t>65-</t>
    <phoneticPr fontId="3"/>
  </si>
  <si>
    <t>Old.Av.</t>
    <phoneticPr fontId="3"/>
  </si>
  <si>
    <t>令和元年６月１日</t>
    <rPh sb="0" eb="2">
      <t>レイワ</t>
    </rPh>
    <rPh sb="2" eb="4">
      <t>ガンネン</t>
    </rPh>
    <rPh sb="5" eb="6">
      <t>ガツ</t>
    </rPh>
    <rPh sb="7" eb="8">
      <t>ヒ</t>
    </rPh>
    <phoneticPr fontId="3"/>
  </si>
  <si>
    <t>現在</t>
    <phoneticPr fontId="3"/>
  </si>
  <si>
    <t>Total</t>
    <phoneticPr fontId="3"/>
  </si>
  <si>
    <t>Men</t>
    <phoneticPr fontId="3"/>
  </si>
  <si>
    <t>Women</t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</si>
  <si>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</si>
  <si>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</si>
  <si>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</si>
  <si>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</si>
  <si>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</si>
  <si>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</si>
  <si>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</si>
  <si>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</si>
  <si>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</si>
  <si>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</si>
  <si>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50- 54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</si>
  <si>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</si>
  <si>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</si>
  <si>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</si>
  <si>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</si>
  <si>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</si>
  <si>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</si>
  <si>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</si>
  <si>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</si>
  <si>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</si>
  <si>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</si>
  <si>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</si>
  <si>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</si>
  <si>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</si>
  <si>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</si>
  <si>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</si>
  <si>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</si>
  <si>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</si>
  <si>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</si>
  <si>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</si>
  <si>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50- 54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</si>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</sst>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[&lt;43586]ggge&quot;年&quot;m&quot;月&quot;d&quot;日&quot;;[&gt;43830]ggge&quot;年&quot;m&quot;月&quot;d&quot;日&quot;;&quot;令和元年&quot;m&quot;月&quot;d&quot;日&quot;"/>
    <numFmt numFmtId="177" formatCode="0.000%"/>
    <numFmt numFmtId="178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3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177" fontId="5" fillId="0" borderId="2" xfId="1" applyNumberFormat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177" fontId="4" fillId="0" borderId="2" xfId="1" applyNumberFormat="1" applyFont="1" applyBorder="1">
      <alignment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78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8" fontId="6" fillId="0" borderId="1" xfId="1" applyNumberFormat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49" fontId="1" fillId="2" borderId="1" xfId="1" applyNumberFormat="1" applyFont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  <xf numFmtId="176" fontId="1" fillId="2" borderId="1" xfId="1" applyNumberFormat="1" applyFont="1" applyFill="1" applyBorder="1" applyAlignment="1" applyProtection="1">
      <alignment horizontal="right" vertical="center"/>
      <protection locked="0"/>
    </xf>
    <xf numFmtId="176" fontId="1" fillId="2" borderId="1" xfId="1" applyNumberFormat="1" applyFill="1" applyBorder="1" applyAlignment="1" applyProtection="1">
      <alignment horizontal="right" vertical="center"/>
      <protection locked="0"/>
    </xf>
    <xf numFmtId="0" fontId="6" fillId="0" borderId="3" xfId="1" applyNumberFormat="1" applyFont="1" applyBorder="1" applyAlignment="1">
      <alignment horizontal="center" vertical="center"/>
    </xf>
    <xf numFmtId="0" fontId="6" fillId="0" borderId="4" xfId="1" applyNumberFormat="1" applyFont="1" applyBorder="1" applyAlignment="1">
      <alignment horizontal="center" vertical="center"/>
    </xf>
    <xf numFmtId="0" fontId="6" fillId="0" borderId="5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"/>
  <sheetViews>
    <sheetView workbookViewId="0">
      <selection activeCell="AA9" sqref="AA9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/>
    <col min="257" max="257" width="7.125" style="1" bestFit="1" customWidth="1"/>
    <col min="258" max="258" width="7.125" style="1" customWidth="1"/>
    <col min="259" max="260" width="6.5" style="1" bestFit="1" customWidth="1"/>
    <col min="261" max="263" width="0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0" style="1" hidden="1" customWidth="1"/>
    <col min="271" max="272" width="7.125" style="1" customWidth="1"/>
    <col min="273" max="274" width="6.5" style="1" customWidth="1"/>
    <col min="275" max="277" width="0" style="1" hidden="1" customWidth="1"/>
    <col min="278" max="281" width="7.125" style="1" customWidth="1"/>
    <col min="282" max="512" width="9" style="1"/>
    <col min="513" max="513" width="7.125" style="1" bestFit="1" customWidth="1"/>
    <col min="514" max="514" width="7.125" style="1" customWidth="1"/>
    <col min="515" max="516" width="6.5" style="1" bestFit="1" customWidth="1"/>
    <col min="517" max="519" width="0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0" style="1" hidden="1" customWidth="1"/>
    <col min="527" max="528" width="7.125" style="1" customWidth="1"/>
    <col min="529" max="530" width="6.5" style="1" customWidth="1"/>
    <col min="531" max="533" width="0" style="1" hidden="1" customWidth="1"/>
    <col min="534" max="537" width="7.125" style="1" customWidth="1"/>
    <col min="538" max="768" width="9" style="1"/>
    <col min="769" max="769" width="7.125" style="1" bestFit="1" customWidth="1"/>
    <col min="770" max="770" width="7.125" style="1" customWidth="1"/>
    <col min="771" max="772" width="6.5" style="1" bestFit="1" customWidth="1"/>
    <col min="773" max="775" width="0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0" style="1" hidden="1" customWidth="1"/>
    <col min="783" max="784" width="7.125" style="1" customWidth="1"/>
    <col min="785" max="786" width="6.5" style="1" customWidth="1"/>
    <col min="787" max="789" width="0" style="1" hidden="1" customWidth="1"/>
    <col min="790" max="793" width="7.125" style="1" customWidth="1"/>
    <col min="794" max="1024" width="9" style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0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0" style="1" hidden="1" customWidth="1"/>
    <col min="1039" max="1040" width="7.125" style="1" customWidth="1"/>
    <col min="1041" max="1042" width="6.5" style="1" customWidth="1"/>
    <col min="1043" max="1045" width="0" style="1" hidden="1" customWidth="1"/>
    <col min="1046" max="1049" width="7.125" style="1" customWidth="1"/>
    <col min="1050" max="1280" width="9" style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0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0" style="1" hidden="1" customWidth="1"/>
    <col min="1295" max="1296" width="7.125" style="1" customWidth="1"/>
    <col min="1297" max="1298" width="6.5" style="1" customWidth="1"/>
    <col min="1299" max="1301" width="0" style="1" hidden="1" customWidth="1"/>
    <col min="1302" max="1305" width="7.125" style="1" customWidth="1"/>
    <col min="1306" max="1536" width="9" style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0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0" style="1" hidden="1" customWidth="1"/>
    <col min="1551" max="1552" width="7.125" style="1" customWidth="1"/>
    <col min="1553" max="1554" width="6.5" style="1" customWidth="1"/>
    <col min="1555" max="1557" width="0" style="1" hidden="1" customWidth="1"/>
    <col min="1558" max="1561" width="7.125" style="1" customWidth="1"/>
    <col min="1562" max="1792" width="9" style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0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0" style="1" hidden="1" customWidth="1"/>
    <col min="1807" max="1808" width="7.125" style="1" customWidth="1"/>
    <col min="1809" max="1810" width="6.5" style="1" customWidth="1"/>
    <col min="1811" max="1813" width="0" style="1" hidden="1" customWidth="1"/>
    <col min="1814" max="1817" width="7.125" style="1" customWidth="1"/>
    <col min="1818" max="2048" width="9" style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0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0" style="1" hidden="1" customWidth="1"/>
    <col min="2063" max="2064" width="7.125" style="1" customWidth="1"/>
    <col min="2065" max="2066" width="6.5" style="1" customWidth="1"/>
    <col min="2067" max="2069" width="0" style="1" hidden="1" customWidth="1"/>
    <col min="2070" max="2073" width="7.125" style="1" customWidth="1"/>
    <col min="2074" max="2304" width="9" style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0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0" style="1" hidden="1" customWidth="1"/>
    <col min="2319" max="2320" width="7.125" style="1" customWidth="1"/>
    <col min="2321" max="2322" width="6.5" style="1" customWidth="1"/>
    <col min="2323" max="2325" width="0" style="1" hidden="1" customWidth="1"/>
    <col min="2326" max="2329" width="7.125" style="1" customWidth="1"/>
    <col min="2330" max="2560" width="9" style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0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0" style="1" hidden="1" customWidth="1"/>
    <col min="2575" max="2576" width="7.125" style="1" customWidth="1"/>
    <col min="2577" max="2578" width="6.5" style="1" customWidth="1"/>
    <col min="2579" max="2581" width="0" style="1" hidden="1" customWidth="1"/>
    <col min="2582" max="2585" width="7.125" style="1" customWidth="1"/>
    <col min="2586" max="2816" width="9" style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0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0" style="1" hidden="1" customWidth="1"/>
    <col min="2831" max="2832" width="7.125" style="1" customWidth="1"/>
    <col min="2833" max="2834" width="6.5" style="1" customWidth="1"/>
    <col min="2835" max="2837" width="0" style="1" hidden="1" customWidth="1"/>
    <col min="2838" max="2841" width="7.125" style="1" customWidth="1"/>
    <col min="2842" max="3072" width="9" style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0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0" style="1" hidden="1" customWidth="1"/>
    <col min="3087" max="3088" width="7.125" style="1" customWidth="1"/>
    <col min="3089" max="3090" width="6.5" style="1" customWidth="1"/>
    <col min="3091" max="3093" width="0" style="1" hidden="1" customWidth="1"/>
    <col min="3094" max="3097" width="7.125" style="1" customWidth="1"/>
    <col min="3098" max="3328" width="9" style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0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0" style="1" hidden="1" customWidth="1"/>
    <col min="3343" max="3344" width="7.125" style="1" customWidth="1"/>
    <col min="3345" max="3346" width="6.5" style="1" customWidth="1"/>
    <col min="3347" max="3349" width="0" style="1" hidden="1" customWidth="1"/>
    <col min="3350" max="3353" width="7.125" style="1" customWidth="1"/>
    <col min="3354" max="3584" width="9" style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0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0" style="1" hidden="1" customWidth="1"/>
    <col min="3599" max="3600" width="7.125" style="1" customWidth="1"/>
    <col min="3601" max="3602" width="6.5" style="1" customWidth="1"/>
    <col min="3603" max="3605" width="0" style="1" hidden="1" customWidth="1"/>
    <col min="3606" max="3609" width="7.125" style="1" customWidth="1"/>
    <col min="3610" max="3840" width="9" style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0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0" style="1" hidden="1" customWidth="1"/>
    <col min="3855" max="3856" width="7.125" style="1" customWidth="1"/>
    <col min="3857" max="3858" width="6.5" style="1" customWidth="1"/>
    <col min="3859" max="3861" width="0" style="1" hidden="1" customWidth="1"/>
    <col min="3862" max="3865" width="7.125" style="1" customWidth="1"/>
    <col min="3866" max="4096" width="9" style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0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0" style="1" hidden="1" customWidth="1"/>
    <col min="4111" max="4112" width="7.125" style="1" customWidth="1"/>
    <col min="4113" max="4114" width="6.5" style="1" customWidth="1"/>
    <col min="4115" max="4117" width="0" style="1" hidden="1" customWidth="1"/>
    <col min="4118" max="4121" width="7.125" style="1" customWidth="1"/>
    <col min="4122" max="4352" width="9" style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0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0" style="1" hidden="1" customWidth="1"/>
    <col min="4367" max="4368" width="7.125" style="1" customWidth="1"/>
    <col min="4369" max="4370" width="6.5" style="1" customWidth="1"/>
    <col min="4371" max="4373" width="0" style="1" hidden="1" customWidth="1"/>
    <col min="4374" max="4377" width="7.125" style="1" customWidth="1"/>
    <col min="4378" max="4608" width="9" style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0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0" style="1" hidden="1" customWidth="1"/>
    <col min="4623" max="4624" width="7.125" style="1" customWidth="1"/>
    <col min="4625" max="4626" width="6.5" style="1" customWidth="1"/>
    <col min="4627" max="4629" width="0" style="1" hidden="1" customWidth="1"/>
    <col min="4630" max="4633" width="7.125" style="1" customWidth="1"/>
    <col min="4634" max="4864" width="9" style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0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0" style="1" hidden="1" customWidth="1"/>
    <col min="4879" max="4880" width="7.125" style="1" customWidth="1"/>
    <col min="4881" max="4882" width="6.5" style="1" customWidth="1"/>
    <col min="4883" max="4885" width="0" style="1" hidden="1" customWidth="1"/>
    <col min="4886" max="4889" width="7.125" style="1" customWidth="1"/>
    <col min="4890" max="5120" width="9" style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0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0" style="1" hidden="1" customWidth="1"/>
    <col min="5135" max="5136" width="7.125" style="1" customWidth="1"/>
    <col min="5137" max="5138" width="6.5" style="1" customWidth="1"/>
    <col min="5139" max="5141" width="0" style="1" hidden="1" customWidth="1"/>
    <col min="5142" max="5145" width="7.125" style="1" customWidth="1"/>
    <col min="5146" max="5376" width="9" style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0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0" style="1" hidden="1" customWidth="1"/>
    <col min="5391" max="5392" width="7.125" style="1" customWidth="1"/>
    <col min="5393" max="5394" width="6.5" style="1" customWidth="1"/>
    <col min="5395" max="5397" width="0" style="1" hidden="1" customWidth="1"/>
    <col min="5398" max="5401" width="7.125" style="1" customWidth="1"/>
    <col min="5402" max="5632" width="9" style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0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0" style="1" hidden="1" customWidth="1"/>
    <col min="5647" max="5648" width="7.125" style="1" customWidth="1"/>
    <col min="5649" max="5650" width="6.5" style="1" customWidth="1"/>
    <col min="5651" max="5653" width="0" style="1" hidden="1" customWidth="1"/>
    <col min="5654" max="5657" width="7.125" style="1" customWidth="1"/>
    <col min="5658" max="5888" width="9" style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0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0" style="1" hidden="1" customWidth="1"/>
    <col min="5903" max="5904" width="7.125" style="1" customWidth="1"/>
    <col min="5905" max="5906" width="6.5" style="1" customWidth="1"/>
    <col min="5907" max="5909" width="0" style="1" hidden="1" customWidth="1"/>
    <col min="5910" max="5913" width="7.125" style="1" customWidth="1"/>
    <col min="5914" max="6144" width="9" style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0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0" style="1" hidden="1" customWidth="1"/>
    <col min="6159" max="6160" width="7.125" style="1" customWidth="1"/>
    <col min="6161" max="6162" width="6.5" style="1" customWidth="1"/>
    <col min="6163" max="6165" width="0" style="1" hidden="1" customWidth="1"/>
    <col min="6166" max="6169" width="7.125" style="1" customWidth="1"/>
    <col min="6170" max="6400" width="9" style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0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0" style="1" hidden="1" customWidth="1"/>
    <col min="6415" max="6416" width="7.125" style="1" customWidth="1"/>
    <col min="6417" max="6418" width="6.5" style="1" customWidth="1"/>
    <col min="6419" max="6421" width="0" style="1" hidden="1" customWidth="1"/>
    <col min="6422" max="6425" width="7.125" style="1" customWidth="1"/>
    <col min="6426" max="6656" width="9" style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0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0" style="1" hidden="1" customWidth="1"/>
    <col min="6671" max="6672" width="7.125" style="1" customWidth="1"/>
    <col min="6673" max="6674" width="6.5" style="1" customWidth="1"/>
    <col min="6675" max="6677" width="0" style="1" hidden="1" customWidth="1"/>
    <col min="6678" max="6681" width="7.125" style="1" customWidth="1"/>
    <col min="6682" max="6912" width="9" style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0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0" style="1" hidden="1" customWidth="1"/>
    <col min="6927" max="6928" width="7.125" style="1" customWidth="1"/>
    <col min="6929" max="6930" width="6.5" style="1" customWidth="1"/>
    <col min="6931" max="6933" width="0" style="1" hidden="1" customWidth="1"/>
    <col min="6934" max="6937" width="7.125" style="1" customWidth="1"/>
    <col min="6938" max="7168" width="9" style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0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0" style="1" hidden="1" customWidth="1"/>
    <col min="7183" max="7184" width="7.125" style="1" customWidth="1"/>
    <col min="7185" max="7186" width="6.5" style="1" customWidth="1"/>
    <col min="7187" max="7189" width="0" style="1" hidden="1" customWidth="1"/>
    <col min="7190" max="7193" width="7.125" style="1" customWidth="1"/>
    <col min="7194" max="7424" width="9" style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0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0" style="1" hidden="1" customWidth="1"/>
    <col min="7439" max="7440" width="7.125" style="1" customWidth="1"/>
    <col min="7441" max="7442" width="6.5" style="1" customWidth="1"/>
    <col min="7443" max="7445" width="0" style="1" hidden="1" customWidth="1"/>
    <col min="7446" max="7449" width="7.125" style="1" customWidth="1"/>
    <col min="7450" max="7680" width="9" style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0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0" style="1" hidden="1" customWidth="1"/>
    <col min="7695" max="7696" width="7.125" style="1" customWidth="1"/>
    <col min="7697" max="7698" width="6.5" style="1" customWidth="1"/>
    <col min="7699" max="7701" width="0" style="1" hidden="1" customWidth="1"/>
    <col min="7702" max="7705" width="7.125" style="1" customWidth="1"/>
    <col min="7706" max="7936" width="9" style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0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0" style="1" hidden="1" customWidth="1"/>
    <col min="7951" max="7952" width="7.125" style="1" customWidth="1"/>
    <col min="7953" max="7954" width="6.5" style="1" customWidth="1"/>
    <col min="7955" max="7957" width="0" style="1" hidden="1" customWidth="1"/>
    <col min="7958" max="7961" width="7.125" style="1" customWidth="1"/>
    <col min="7962" max="8192" width="9" style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0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0" style="1" hidden="1" customWidth="1"/>
    <col min="8207" max="8208" width="7.125" style="1" customWidth="1"/>
    <col min="8209" max="8210" width="6.5" style="1" customWidth="1"/>
    <col min="8211" max="8213" width="0" style="1" hidden="1" customWidth="1"/>
    <col min="8214" max="8217" width="7.125" style="1" customWidth="1"/>
    <col min="8218" max="8448" width="9" style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0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0" style="1" hidden="1" customWidth="1"/>
    <col min="8463" max="8464" width="7.125" style="1" customWidth="1"/>
    <col min="8465" max="8466" width="6.5" style="1" customWidth="1"/>
    <col min="8467" max="8469" width="0" style="1" hidden="1" customWidth="1"/>
    <col min="8470" max="8473" width="7.125" style="1" customWidth="1"/>
    <col min="8474" max="8704" width="9" style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0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0" style="1" hidden="1" customWidth="1"/>
    <col min="8719" max="8720" width="7.125" style="1" customWidth="1"/>
    <col min="8721" max="8722" width="6.5" style="1" customWidth="1"/>
    <col min="8723" max="8725" width="0" style="1" hidden="1" customWidth="1"/>
    <col min="8726" max="8729" width="7.125" style="1" customWidth="1"/>
    <col min="8730" max="8960" width="9" style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0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0" style="1" hidden="1" customWidth="1"/>
    <col min="8975" max="8976" width="7.125" style="1" customWidth="1"/>
    <col min="8977" max="8978" width="6.5" style="1" customWidth="1"/>
    <col min="8979" max="8981" width="0" style="1" hidden="1" customWidth="1"/>
    <col min="8982" max="8985" width="7.125" style="1" customWidth="1"/>
    <col min="8986" max="9216" width="9" style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0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0" style="1" hidden="1" customWidth="1"/>
    <col min="9231" max="9232" width="7.125" style="1" customWidth="1"/>
    <col min="9233" max="9234" width="6.5" style="1" customWidth="1"/>
    <col min="9235" max="9237" width="0" style="1" hidden="1" customWidth="1"/>
    <col min="9238" max="9241" width="7.125" style="1" customWidth="1"/>
    <col min="9242" max="9472" width="9" style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0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0" style="1" hidden="1" customWidth="1"/>
    <col min="9487" max="9488" width="7.125" style="1" customWidth="1"/>
    <col min="9489" max="9490" width="6.5" style="1" customWidth="1"/>
    <col min="9491" max="9493" width="0" style="1" hidden="1" customWidth="1"/>
    <col min="9494" max="9497" width="7.125" style="1" customWidth="1"/>
    <col min="9498" max="9728" width="9" style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0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0" style="1" hidden="1" customWidth="1"/>
    <col min="9743" max="9744" width="7.125" style="1" customWidth="1"/>
    <col min="9745" max="9746" width="6.5" style="1" customWidth="1"/>
    <col min="9747" max="9749" width="0" style="1" hidden="1" customWidth="1"/>
    <col min="9750" max="9753" width="7.125" style="1" customWidth="1"/>
    <col min="9754" max="9984" width="9" style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0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0" style="1" hidden="1" customWidth="1"/>
    <col min="9999" max="10000" width="7.125" style="1" customWidth="1"/>
    <col min="10001" max="10002" width="6.5" style="1" customWidth="1"/>
    <col min="10003" max="10005" width="0" style="1" hidden="1" customWidth="1"/>
    <col min="10006" max="10009" width="7.125" style="1" customWidth="1"/>
    <col min="10010" max="10240" width="9" style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0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0" style="1" hidden="1" customWidth="1"/>
    <col min="10255" max="10256" width="7.125" style="1" customWidth="1"/>
    <col min="10257" max="10258" width="6.5" style="1" customWidth="1"/>
    <col min="10259" max="10261" width="0" style="1" hidden="1" customWidth="1"/>
    <col min="10262" max="10265" width="7.125" style="1" customWidth="1"/>
    <col min="10266" max="10496" width="9" style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0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0" style="1" hidden="1" customWidth="1"/>
    <col min="10511" max="10512" width="7.125" style="1" customWidth="1"/>
    <col min="10513" max="10514" width="6.5" style="1" customWidth="1"/>
    <col min="10515" max="10517" width="0" style="1" hidden="1" customWidth="1"/>
    <col min="10518" max="10521" width="7.125" style="1" customWidth="1"/>
    <col min="10522" max="10752" width="9" style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0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0" style="1" hidden="1" customWidth="1"/>
    <col min="10767" max="10768" width="7.125" style="1" customWidth="1"/>
    <col min="10769" max="10770" width="6.5" style="1" customWidth="1"/>
    <col min="10771" max="10773" width="0" style="1" hidden="1" customWidth="1"/>
    <col min="10774" max="10777" width="7.125" style="1" customWidth="1"/>
    <col min="10778" max="11008" width="9" style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0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0" style="1" hidden="1" customWidth="1"/>
    <col min="11023" max="11024" width="7.125" style="1" customWidth="1"/>
    <col min="11025" max="11026" width="6.5" style="1" customWidth="1"/>
    <col min="11027" max="11029" width="0" style="1" hidden="1" customWidth="1"/>
    <col min="11030" max="11033" width="7.125" style="1" customWidth="1"/>
    <col min="11034" max="11264" width="9" style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0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0" style="1" hidden="1" customWidth="1"/>
    <col min="11279" max="11280" width="7.125" style="1" customWidth="1"/>
    <col min="11281" max="11282" width="6.5" style="1" customWidth="1"/>
    <col min="11283" max="11285" width="0" style="1" hidden="1" customWidth="1"/>
    <col min="11286" max="11289" width="7.125" style="1" customWidth="1"/>
    <col min="11290" max="11520" width="9" style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0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0" style="1" hidden="1" customWidth="1"/>
    <col min="11535" max="11536" width="7.125" style="1" customWidth="1"/>
    <col min="11537" max="11538" width="6.5" style="1" customWidth="1"/>
    <col min="11539" max="11541" width="0" style="1" hidden="1" customWidth="1"/>
    <col min="11542" max="11545" width="7.125" style="1" customWidth="1"/>
    <col min="11546" max="11776" width="9" style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0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0" style="1" hidden="1" customWidth="1"/>
    <col min="11791" max="11792" width="7.125" style="1" customWidth="1"/>
    <col min="11793" max="11794" width="6.5" style="1" customWidth="1"/>
    <col min="11795" max="11797" width="0" style="1" hidden="1" customWidth="1"/>
    <col min="11798" max="11801" width="7.125" style="1" customWidth="1"/>
    <col min="11802" max="12032" width="9" style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0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0" style="1" hidden="1" customWidth="1"/>
    <col min="12047" max="12048" width="7.125" style="1" customWidth="1"/>
    <col min="12049" max="12050" width="6.5" style="1" customWidth="1"/>
    <col min="12051" max="12053" width="0" style="1" hidden="1" customWidth="1"/>
    <col min="12054" max="12057" width="7.125" style="1" customWidth="1"/>
    <col min="12058" max="12288" width="9" style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0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0" style="1" hidden="1" customWidth="1"/>
    <col min="12303" max="12304" width="7.125" style="1" customWidth="1"/>
    <col min="12305" max="12306" width="6.5" style="1" customWidth="1"/>
    <col min="12307" max="12309" width="0" style="1" hidden="1" customWidth="1"/>
    <col min="12310" max="12313" width="7.125" style="1" customWidth="1"/>
    <col min="12314" max="12544" width="9" style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0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0" style="1" hidden="1" customWidth="1"/>
    <col min="12559" max="12560" width="7.125" style="1" customWidth="1"/>
    <col min="12561" max="12562" width="6.5" style="1" customWidth="1"/>
    <col min="12563" max="12565" width="0" style="1" hidden="1" customWidth="1"/>
    <col min="12566" max="12569" width="7.125" style="1" customWidth="1"/>
    <col min="12570" max="12800" width="9" style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0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0" style="1" hidden="1" customWidth="1"/>
    <col min="12815" max="12816" width="7.125" style="1" customWidth="1"/>
    <col min="12817" max="12818" width="6.5" style="1" customWidth="1"/>
    <col min="12819" max="12821" width="0" style="1" hidden="1" customWidth="1"/>
    <col min="12822" max="12825" width="7.125" style="1" customWidth="1"/>
    <col min="12826" max="13056" width="9" style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0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0" style="1" hidden="1" customWidth="1"/>
    <col min="13071" max="13072" width="7.125" style="1" customWidth="1"/>
    <col min="13073" max="13074" width="6.5" style="1" customWidth="1"/>
    <col min="13075" max="13077" width="0" style="1" hidden="1" customWidth="1"/>
    <col min="13078" max="13081" width="7.125" style="1" customWidth="1"/>
    <col min="13082" max="13312" width="9" style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0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0" style="1" hidden="1" customWidth="1"/>
    <col min="13327" max="13328" width="7.125" style="1" customWidth="1"/>
    <col min="13329" max="13330" width="6.5" style="1" customWidth="1"/>
    <col min="13331" max="13333" width="0" style="1" hidden="1" customWidth="1"/>
    <col min="13334" max="13337" width="7.125" style="1" customWidth="1"/>
    <col min="13338" max="13568" width="9" style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0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0" style="1" hidden="1" customWidth="1"/>
    <col min="13583" max="13584" width="7.125" style="1" customWidth="1"/>
    <col min="13585" max="13586" width="6.5" style="1" customWidth="1"/>
    <col min="13587" max="13589" width="0" style="1" hidden="1" customWidth="1"/>
    <col min="13590" max="13593" width="7.125" style="1" customWidth="1"/>
    <col min="13594" max="13824" width="9" style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0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0" style="1" hidden="1" customWidth="1"/>
    <col min="13839" max="13840" width="7.125" style="1" customWidth="1"/>
    <col min="13841" max="13842" width="6.5" style="1" customWidth="1"/>
    <col min="13843" max="13845" width="0" style="1" hidden="1" customWidth="1"/>
    <col min="13846" max="13849" width="7.125" style="1" customWidth="1"/>
    <col min="13850" max="14080" width="9" style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0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0" style="1" hidden="1" customWidth="1"/>
    <col min="14095" max="14096" width="7.125" style="1" customWidth="1"/>
    <col min="14097" max="14098" width="6.5" style="1" customWidth="1"/>
    <col min="14099" max="14101" width="0" style="1" hidden="1" customWidth="1"/>
    <col min="14102" max="14105" width="7.125" style="1" customWidth="1"/>
    <col min="14106" max="14336" width="9" style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0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0" style="1" hidden="1" customWidth="1"/>
    <col min="14351" max="14352" width="7.125" style="1" customWidth="1"/>
    <col min="14353" max="14354" width="6.5" style="1" customWidth="1"/>
    <col min="14355" max="14357" width="0" style="1" hidden="1" customWidth="1"/>
    <col min="14358" max="14361" width="7.125" style="1" customWidth="1"/>
    <col min="14362" max="14592" width="9" style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0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0" style="1" hidden="1" customWidth="1"/>
    <col min="14607" max="14608" width="7.125" style="1" customWidth="1"/>
    <col min="14609" max="14610" width="6.5" style="1" customWidth="1"/>
    <col min="14611" max="14613" width="0" style="1" hidden="1" customWidth="1"/>
    <col min="14614" max="14617" width="7.125" style="1" customWidth="1"/>
    <col min="14618" max="14848" width="9" style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0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0" style="1" hidden="1" customWidth="1"/>
    <col min="14863" max="14864" width="7.125" style="1" customWidth="1"/>
    <col min="14865" max="14866" width="6.5" style="1" customWidth="1"/>
    <col min="14867" max="14869" width="0" style="1" hidden="1" customWidth="1"/>
    <col min="14870" max="14873" width="7.125" style="1" customWidth="1"/>
    <col min="14874" max="15104" width="9" style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0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0" style="1" hidden="1" customWidth="1"/>
    <col min="15119" max="15120" width="7.125" style="1" customWidth="1"/>
    <col min="15121" max="15122" width="6.5" style="1" customWidth="1"/>
    <col min="15123" max="15125" width="0" style="1" hidden="1" customWidth="1"/>
    <col min="15126" max="15129" width="7.125" style="1" customWidth="1"/>
    <col min="15130" max="15360" width="9" style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0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0" style="1" hidden="1" customWidth="1"/>
    <col min="15375" max="15376" width="7.125" style="1" customWidth="1"/>
    <col min="15377" max="15378" width="6.5" style="1" customWidth="1"/>
    <col min="15379" max="15381" width="0" style="1" hidden="1" customWidth="1"/>
    <col min="15382" max="15385" width="7.125" style="1" customWidth="1"/>
    <col min="15386" max="15616" width="9" style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0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0" style="1" hidden="1" customWidth="1"/>
    <col min="15631" max="15632" width="7.125" style="1" customWidth="1"/>
    <col min="15633" max="15634" width="6.5" style="1" customWidth="1"/>
    <col min="15635" max="15637" width="0" style="1" hidden="1" customWidth="1"/>
    <col min="15638" max="15641" width="7.125" style="1" customWidth="1"/>
    <col min="15642" max="15872" width="9" style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0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0" style="1" hidden="1" customWidth="1"/>
    <col min="15887" max="15888" width="7.125" style="1" customWidth="1"/>
    <col min="15889" max="15890" width="6.5" style="1" customWidth="1"/>
    <col min="15891" max="15893" width="0" style="1" hidden="1" customWidth="1"/>
    <col min="15894" max="15897" width="7.125" style="1" customWidth="1"/>
    <col min="15898" max="16128" width="9" style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0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0" style="1" hidden="1" customWidth="1"/>
    <col min="16143" max="16144" width="7.125" style="1" customWidth="1"/>
    <col min="16145" max="16146" width="6.5" style="1" customWidth="1"/>
    <col min="16147" max="16149" width="0" style="1" hidden="1" customWidth="1"/>
    <col min="16150" max="16153" width="7.125" style="1" customWidth="1"/>
    <col min="16154" max="16384" width="9" style="1"/>
  </cols>
  <sheetData>
    <row r="1" spans="1:25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5" x14ac:dyDescent="0.4">
      <c r="O3" s="38">
        <v>43586</v>
      </c>
      <c r="P3" s="39"/>
      <c r="Q3" s="39"/>
      <c r="R3" s="3" t="s">
        <v>25</v>
      </c>
    </row>
    <row r="4" spans="1:25" ht="15" customHeight="1" x14ac:dyDescent="0.4">
      <c r="A4" s="4" t="s">
        <v>1</v>
      </c>
      <c r="B4" s="5" t="s">
        <v>2</v>
      </c>
      <c r="C4" s="5" t="s">
        <v>3</v>
      </c>
      <c r="D4" s="5" t="s">
        <v>4</v>
      </c>
      <c r="E4" s="6" t="s">
        <v>26</v>
      </c>
      <c r="F4" s="7" t="s">
        <v>27</v>
      </c>
      <c r="G4" s="8" t="s">
        <v>28</v>
      </c>
      <c r="H4" s="4" t="s">
        <v>5</v>
      </c>
      <c r="I4" s="4" t="s">
        <v>2</v>
      </c>
      <c r="J4" s="4" t="s">
        <v>3</v>
      </c>
      <c r="K4" s="4" t="s">
        <v>4</v>
      </c>
      <c r="L4" s="6" t="s">
        <v>26</v>
      </c>
      <c r="M4" s="7" t="s">
        <v>27</v>
      </c>
      <c r="N4" s="8" t="s">
        <v>28</v>
      </c>
      <c r="O4" s="4" t="s">
        <v>5</v>
      </c>
      <c r="P4" s="4" t="s">
        <v>2</v>
      </c>
      <c r="Q4" s="4" t="s">
        <v>3</v>
      </c>
      <c r="R4" s="4" t="s">
        <v>4</v>
      </c>
      <c r="S4" s="6" t="s">
        <v>6</v>
      </c>
      <c r="T4" s="7" t="s">
        <v>7</v>
      </c>
      <c r="U4" s="8" t="s">
        <v>8</v>
      </c>
    </row>
    <row r="5" spans="1:25" ht="15" customHeight="1" x14ac:dyDescent="0.4">
      <c r="A5" s="10" t="s">
        <v>9</v>
      </c>
      <c r="B5" s="11">
        <v>83159</v>
      </c>
      <c r="C5" s="11">
        <v>40269</v>
      </c>
      <c r="D5" s="11">
        <v>42890</v>
      </c>
      <c r="E5" s="12">
        <f>SUM(E6+E12+E18+E24+E30+E36+E42+L6+L12+L18+L24+L30+L36+L42+S6+S12+S18+S24+S30+S36+S42)</f>
        <v>3743986</v>
      </c>
      <c r="F5" s="13">
        <f>SUM(F6+F12+F18+F24+F30+F36+F42+M6+M12+M18+M24+M30+M36+M42+T6+T12+T18+T24+T30+T36+T42)</f>
        <v>1762076</v>
      </c>
      <c r="G5" s="14">
        <f>SUM(G6+G12+G18+G24+G30+G36+G42+N6+N12+N18+N24+N30+N36+N42+U6+U12+U18+U24+U30+U36+U42)</f>
        <v>1981910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5" t="s">
        <v>1</v>
      </c>
      <c r="X5" s="15" t="s">
        <v>10</v>
      </c>
      <c r="Y5" s="16" t="s">
        <v>19</v>
      </c>
    </row>
    <row r="6" spans="1:25" ht="15" customHeight="1" x14ac:dyDescent="0.4">
      <c r="A6" s="17" t="s">
        <v>29</v>
      </c>
      <c r="B6" s="11">
        <v>3589</v>
      </c>
      <c r="C6" s="11">
        <v>1868</v>
      </c>
      <c r="D6" s="11">
        <v>1721</v>
      </c>
      <c r="E6" s="12">
        <f>SUM(E7:E11)</f>
        <v>7309</v>
      </c>
      <c r="F6" s="13">
        <f>SUM(F7:F11)</f>
        <v>3798</v>
      </c>
      <c r="G6" s="14">
        <f>SUM(G7:G11)</f>
        <v>3511</v>
      </c>
      <c r="H6" s="17" t="s">
        <v>30</v>
      </c>
      <c r="I6" s="18">
        <v>6140</v>
      </c>
      <c r="J6" s="18">
        <v>3066</v>
      </c>
      <c r="K6" s="18">
        <v>3074</v>
      </c>
      <c r="L6" s="12">
        <f>SUM(L7:L11)</f>
        <v>227358</v>
      </c>
      <c r="M6" s="13">
        <f>SUM(M7:M11)</f>
        <v>113536</v>
      </c>
      <c r="N6" s="14">
        <f>SUM(N7:N11)</f>
        <v>113822</v>
      </c>
      <c r="O6" s="17" t="s">
        <v>31</v>
      </c>
      <c r="P6" s="18">
        <v>4609</v>
      </c>
      <c r="Q6" s="18">
        <v>2133</v>
      </c>
      <c r="R6" s="18">
        <v>2476</v>
      </c>
      <c r="S6" s="12">
        <f>SUM(S7:S11)</f>
        <v>330792</v>
      </c>
      <c r="T6" s="13">
        <f>SUM(T7:T11)</f>
        <v>152985</v>
      </c>
      <c r="U6" s="14">
        <f>SUM(U7:U11)</f>
        <v>177807</v>
      </c>
      <c r="W6" s="19" t="s">
        <v>20</v>
      </c>
      <c r="X6" s="15">
        <f>SUM(B6+B12+B18)</f>
        <v>9797</v>
      </c>
      <c r="Y6" s="20">
        <f>AVERAGE(X6/(B5-P47))</f>
        <v>0.11781045948123474</v>
      </c>
    </row>
    <row r="7" spans="1:25" ht="15" customHeight="1" x14ac:dyDescent="0.4">
      <c r="A7" s="21">
        <v>0</v>
      </c>
      <c r="B7" s="11">
        <v>671</v>
      </c>
      <c r="C7" s="22">
        <v>341</v>
      </c>
      <c r="D7" s="22">
        <v>330</v>
      </c>
      <c r="E7" s="12">
        <f>SUM(F7:G7)</f>
        <v>0</v>
      </c>
      <c r="F7" s="23">
        <f>SUMPRODUCT(A7*C7)</f>
        <v>0</v>
      </c>
      <c r="G7" s="24">
        <f>SUMPRODUCT(A7*D7)</f>
        <v>0</v>
      </c>
      <c r="H7" s="21">
        <v>35</v>
      </c>
      <c r="I7" s="18">
        <v>1183</v>
      </c>
      <c r="J7" s="22">
        <v>606</v>
      </c>
      <c r="K7" s="22">
        <v>577</v>
      </c>
      <c r="L7" s="12">
        <f>SUM(M7:N7)</f>
        <v>41405</v>
      </c>
      <c r="M7" s="23">
        <f>SUMPRODUCT(H7*J7)</f>
        <v>21210</v>
      </c>
      <c r="N7" s="24">
        <f>SUMPRODUCT(H7*K7)</f>
        <v>20195</v>
      </c>
      <c r="O7" s="25">
        <v>70</v>
      </c>
      <c r="P7" s="11">
        <v>1092</v>
      </c>
      <c r="Q7" s="22">
        <v>523</v>
      </c>
      <c r="R7" s="22">
        <v>569</v>
      </c>
      <c r="S7" s="12">
        <f>SUM(T7:U7)</f>
        <v>76440</v>
      </c>
      <c r="T7" s="23">
        <f>SUMPRODUCT(O7*Q7)</f>
        <v>36610</v>
      </c>
      <c r="U7" s="24">
        <f>SUMPRODUCT(O7*R7)</f>
        <v>39830</v>
      </c>
      <c r="W7" s="19" t="s">
        <v>21</v>
      </c>
      <c r="X7" s="15">
        <f>SUM(B24+B30+B36+B42+I6+I12+I18+I24+I30+I36)</f>
        <v>53550</v>
      </c>
      <c r="Y7" s="20">
        <f>AVERAGE(X7/(B5-P47))</f>
        <v>0.64394713741146481</v>
      </c>
    </row>
    <row r="8" spans="1:25" ht="15" customHeight="1" x14ac:dyDescent="0.4">
      <c r="A8" s="21">
        <v>1</v>
      </c>
      <c r="B8" s="11">
        <v>710</v>
      </c>
      <c r="C8" s="22">
        <v>369</v>
      </c>
      <c r="D8" s="22">
        <v>341</v>
      </c>
      <c r="E8" s="12">
        <f>SUM(F8:G8)</f>
        <v>710</v>
      </c>
      <c r="F8" s="23">
        <f>SUMPRODUCT(A8*C8)</f>
        <v>369</v>
      </c>
      <c r="G8" s="24">
        <f>SUMPRODUCT(A8*D8)</f>
        <v>341</v>
      </c>
      <c r="H8" s="21">
        <v>36</v>
      </c>
      <c r="I8" s="18">
        <v>1263</v>
      </c>
      <c r="J8" s="22">
        <v>605</v>
      </c>
      <c r="K8" s="22">
        <v>658</v>
      </c>
      <c r="L8" s="12">
        <f>SUM(M8:N8)</f>
        <v>45468</v>
      </c>
      <c r="M8" s="23">
        <f>SUMPRODUCT(H8*J8)</f>
        <v>21780</v>
      </c>
      <c r="N8" s="24">
        <f>SUMPRODUCT(H8*K8)</f>
        <v>23688</v>
      </c>
      <c r="O8" s="25">
        <v>71</v>
      </c>
      <c r="P8" s="11">
        <v>1087</v>
      </c>
      <c r="Q8" s="22">
        <v>520</v>
      </c>
      <c r="R8" s="22">
        <v>567</v>
      </c>
      <c r="S8" s="12">
        <f>SUM(T8:U8)</f>
        <v>77177</v>
      </c>
      <c r="T8" s="23">
        <f>SUMPRODUCT(O8*Q8)</f>
        <v>36920</v>
      </c>
      <c r="U8" s="24">
        <f>SUMPRODUCT(O8*R8)</f>
        <v>40257</v>
      </c>
      <c r="W8" s="19" t="s">
        <v>22</v>
      </c>
      <c r="X8" s="15">
        <f>SUM(I42+P6+P12+P18+P24+P30+P36+P42)</f>
        <v>19812</v>
      </c>
      <c r="Y8" s="20">
        <f>AVERAGE(X8/(B5-P47))</f>
        <v>0.23824240310730047</v>
      </c>
    </row>
    <row r="9" spans="1:25" ht="15" customHeight="1" x14ac:dyDescent="0.4">
      <c r="A9" s="21">
        <v>2</v>
      </c>
      <c r="B9" s="11">
        <v>763</v>
      </c>
      <c r="C9" s="22">
        <v>413</v>
      </c>
      <c r="D9" s="22">
        <v>350</v>
      </c>
      <c r="E9" s="12">
        <f>SUM(F9:G9)</f>
        <v>1526</v>
      </c>
      <c r="F9" s="23">
        <f>SUMPRODUCT(A9*C9)</f>
        <v>826</v>
      </c>
      <c r="G9" s="24">
        <f>SUMPRODUCT(A9*D9)</f>
        <v>700</v>
      </c>
      <c r="H9" s="21">
        <v>37</v>
      </c>
      <c r="I9" s="18">
        <v>1166</v>
      </c>
      <c r="J9" s="22">
        <v>591</v>
      </c>
      <c r="K9" s="22">
        <v>575</v>
      </c>
      <c r="L9" s="12">
        <f>SUM(M9:N9)</f>
        <v>43142</v>
      </c>
      <c r="M9" s="23">
        <f>SUMPRODUCT(H9*J9)</f>
        <v>21867</v>
      </c>
      <c r="N9" s="24">
        <f>SUMPRODUCT(H9*K9)</f>
        <v>21275</v>
      </c>
      <c r="O9" s="25">
        <v>72</v>
      </c>
      <c r="P9" s="11">
        <v>984</v>
      </c>
      <c r="Q9" s="22">
        <v>449</v>
      </c>
      <c r="R9" s="22">
        <v>535</v>
      </c>
      <c r="S9" s="12">
        <f>SUM(T9:U9)</f>
        <v>70848</v>
      </c>
      <c r="T9" s="23">
        <f>SUMPRODUCT(O9*Q9)</f>
        <v>32328</v>
      </c>
      <c r="U9" s="24">
        <f>SUMPRODUCT(O9*R9)</f>
        <v>38520</v>
      </c>
      <c r="W9" s="5"/>
      <c r="X9" s="5"/>
      <c r="Y9" s="20">
        <f>SUM(Y6:Y8)</f>
        <v>1</v>
      </c>
    </row>
    <row r="10" spans="1:25" ht="15" customHeight="1" x14ac:dyDescent="0.4">
      <c r="A10" s="21">
        <v>3</v>
      </c>
      <c r="B10" s="11">
        <v>707</v>
      </c>
      <c r="C10" s="22">
        <v>377</v>
      </c>
      <c r="D10" s="22">
        <v>330</v>
      </c>
      <c r="E10" s="12">
        <f>SUM(F10:G10)</f>
        <v>2121</v>
      </c>
      <c r="F10" s="23">
        <f>SUMPRODUCT(A10*C10)</f>
        <v>1131</v>
      </c>
      <c r="G10" s="24">
        <f>SUMPRODUCT(A10*D10)</f>
        <v>990</v>
      </c>
      <c r="H10" s="21">
        <v>38</v>
      </c>
      <c r="I10" s="18">
        <v>1249</v>
      </c>
      <c r="J10" s="22">
        <v>617</v>
      </c>
      <c r="K10" s="22">
        <v>632</v>
      </c>
      <c r="L10" s="12">
        <f>SUM(M10:N10)</f>
        <v>47462</v>
      </c>
      <c r="M10" s="23">
        <f>SUMPRODUCT(H10*J10)</f>
        <v>23446</v>
      </c>
      <c r="N10" s="24">
        <f>SUMPRODUCT(H10*K10)</f>
        <v>24016</v>
      </c>
      <c r="O10" s="25">
        <v>73</v>
      </c>
      <c r="P10" s="11">
        <v>677</v>
      </c>
      <c r="Q10" s="22">
        <v>307</v>
      </c>
      <c r="R10" s="22">
        <v>370</v>
      </c>
      <c r="S10" s="12">
        <f>SUM(T10:U10)</f>
        <v>49421</v>
      </c>
      <c r="T10" s="23">
        <f>SUMPRODUCT(O10*Q10)</f>
        <v>22411</v>
      </c>
      <c r="U10" s="24">
        <f>SUMPRODUCT(O10*R10)</f>
        <v>27010</v>
      </c>
    </row>
    <row r="11" spans="1:25" ht="15" customHeight="1" x14ac:dyDescent="0.4">
      <c r="A11" s="21">
        <v>4</v>
      </c>
      <c r="B11" s="11">
        <v>738</v>
      </c>
      <c r="C11" s="22">
        <v>368</v>
      </c>
      <c r="D11" s="22">
        <v>370</v>
      </c>
      <c r="E11" s="12">
        <f>SUM(F11:G11)</f>
        <v>2952</v>
      </c>
      <c r="F11" s="23">
        <f>SUMPRODUCT(A11*C11)</f>
        <v>1472</v>
      </c>
      <c r="G11" s="24">
        <f>SUMPRODUCT(A11*D11)</f>
        <v>1480</v>
      </c>
      <c r="H11" s="21">
        <v>39</v>
      </c>
      <c r="I11" s="18">
        <v>1279</v>
      </c>
      <c r="J11" s="22">
        <v>647</v>
      </c>
      <c r="K11" s="22">
        <v>632</v>
      </c>
      <c r="L11" s="12">
        <f>SUM(M11:N11)</f>
        <v>49881</v>
      </c>
      <c r="M11" s="23">
        <f>SUMPRODUCT(H11*J11)</f>
        <v>25233</v>
      </c>
      <c r="N11" s="24">
        <f>SUMPRODUCT(H11*K11)</f>
        <v>24648</v>
      </c>
      <c r="O11" s="25">
        <v>74</v>
      </c>
      <c r="P11" s="11">
        <v>769</v>
      </c>
      <c r="Q11" s="22">
        <v>334</v>
      </c>
      <c r="R11" s="22">
        <v>435</v>
      </c>
      <c r="S11" s="12">
        <f>SUM(T11:U11)</f>
        <v>56906</v>
      </c>
      <c r="T11" s="23">
        <f>SUMPRODUCT(O11*Q11)</f>
        <v>24716</v>
      </c>
      <c r="U11" s="24">
        <f>SUMPRODUCT(O11*R11)</f>
        <v>32190</v>
      </c>
    </row>
    <row r="12" spans="1:25" ht="15" customHeight="1" x14ac:dyDescent="0.4">
      <c r="A12" s="17" t="s">
        <v>52</v>
      </c>
      <c r="B12" s="11">
        <v>3206</v>
      </c>
      <c r="C12" s="11">
        <v>1633</v>
      </c>
      <c r="D12" s="11">
        <v>1573</v>
      </c>
      <c r="E12" s="12">
        <f>SUM(E13:E17)</f>
        <v>22214</v>
      </c>
      <c r="F12" s="13">
        <f>SUM(F13:F17)</f>
        <v>11351</v>
      </c>
      <c r="G12" s="14">
        <f>SUM(G13:G17)</f>
        <v>10863</v>
      </c>
      <c r="H12" s="17" t="s">
        <v>53</v>
      </c>
      <c r="I12" s="18">
        <v>6419</v>
      </c>
      <c r="J12" s="18">
        <v>3256</v>
      </c>
      <c r="K12" s="18">
        <v>3163</v>
      </c>
      <c r="L12" s="12">
        <f>SUM(L13:L17)</f>
        <v>269783</v>
      </c>
      <c r="M12" s="13">
        <f>SUM(M13:M17)</f>
        <v>136776</v>
      </c>
      <c r="N12" s="14">
        <f>SUM(N13:N17)</f>
        <v>133007</v>
      </c>
      <c r="O12" s="17" t="s">
        <v>54</v>
      </c>
      <c r="P12" s="11">
        <v>4190</v>
      </c>
      <c r="Q12" s="18">
        <v>1755</v>
      </c>
      <c r="R12" s="18">
        <v>2435</v>
      </c>
      <c r="S12" s="12">
        <f>SUM(S13:S17)</f>
        <v>322200</v>
      </c>
      <c r="T12" s="13">
        <f>SUM(T13:T17)</f>
        <v>134967</v>
      </c>
      <c r="U12" s="14">
        <f>SUM(U13:U17)</f>
        <v>187233</v>
      </c>
    </row>
    <row r="13" spans="1:25" ht="15" customHeight="1" x14ac:dyDescent="0.4">
      <c r="A13" s="21">
        <v>5</v>
      </c>
      <c r="B13" s="11">
        <v>686</v>
      </c>
      <c r="C13" s="22">
        <v>340</v>
      </c>
      <c r="D13" s="22">
        <v>346</v>
      </c>
      <c r="E13" s="12">
        <f>SUM(F13:G13)</f>
        <v>3430</v>
      </c>
      <c r="F13" s="23">
        <f>SUMPRODUCT(A13*C13)</f>
        <v>1700</v>
      </c>
      <c r="G13" s="24">
        <f>SUMPRODUCT(A13*D13)</f>
        <v>1730</v>
      </c>
      <c r="H13" s="21">
        <v>40</v>
      </c>
      <c r="I13" s="18">
        <v>1230</v>
      </c>
      <c r="J13" s="22">
        <v>632</v>
      </c>
      <c r="K13" s="22">
        <v>598</v>
      </c>
      <c r="L13" s="12">
        <f>SUM(M13:N13)</f>
        <v>49200</v>
      </c>
      <c r="M13" s="23">
        <f>SUMPRODUCT(H13*J13)</f>
        <v>25280</v>
      </c>
      <c r="N13" s="24">
        <f>SUMPRODUCT(H13*K13)</f>
        <v>23920</v>
      </c>
      <c r="O13" s="25">
        <v>75</v>
      </c>
      <c r="P13" s="11">
        <v>905</v>
      </c>
      <c r="Q13" s="22">
        <v>377</v>
      </c>
      <c r="R13" s="22">
        <v>528</v>
      </c>
      <c r="S13" s="12">
        <f>SUM(T13:U13)</f>
        <v>67875</v>
      </c>
      <c r="T13" s="23">
        <f>SUMPRODUCT(O13*Q13)</f>
        <v>28275</v>
      </c>
      <c r="U13" s="24">
        <f>SUMPRODUCT(O13*R13)</f>
        <v>39600</v>
      </c>
    </row>
    <row r="14" spans="1:25" ht="15" customHeight="1" x14ac:dyDescent="0.4">
      <c r="A14" s="21">
        <v>6</v>
      </c>
      <c r="B14" s="11">
        <v>669</v>
      </c>
      <c r="C14" s="22">
        <v>349</v>
      </c>
      <c r="D14" s="22">
        <v>320</v>
      </c>
      <c r="E14" s="12">
        <f>SUM(F14:G14)</f>
        <v>4014</v>
      </c>
      <c r="F14" s="23">
        <f>SUMPRODUCT(A14*C14)</f>
        <v>2094</v>
      </c>
      <c r="G14" s="24">
        <f>SUMPRODUCT(A14*D14)</f>
        <v>1920</v>
      </c>
      <c r="H14" s="21">
        <v>41</v>
      </c>
      <c r="I14" s="18">
        <v>1310</v>
      </c>
      <c r="J14" s="22">
        <v>688</v>
      </c>
      <c r="K14" s="22">
        <v>622</v>
      </c>
      <c r="L14" s="12">
        <f>SUM(M14:N14)</f>
        <v>53710</v>
      </c>
      <c r="M14" s="23">
        <f>SUMPRODUCT(H14*J14)</f>
        <v>28208</v>
      </c>
      <c r="N14" s="24">
        <f>SUMPRODUCT(H14*K14)</f>
        <v>25502</v>
      </c>
      <c r="O14" s="25">
        <v>76</v>
      </c>
      <c r="P14" s="11">
        <v>882</v>
      </c>
      <c r="Q14" s="22">
        <v>368</v>
      </c>
      <c r="R14" s="22">
        <v>514</v>
      </c>
      <c r="S14" s="12">
        <f>SUM(T14:U14)</f>
        <v>67032</v>
      </c>
      <c r="T14" s="23">
        <f>SUMPRODUCT(O14*Q14)</f>
        <v>27968</v>
      </c>
      <c r="U14" s="24">
        <f>SUMPRODUCT(O14*R14)</f>
        <v>39064</v>
      </c>
    </row>
    <row r="15" spans="1:25" ht="15" customHeight="1" x14ac:dyDescent="0.4">
      <c r="A15" s="21">
        <v>7</v>
      </c>
      <c r="B15" s="11">
        <v>637</v>
      </c>
      <c r="C15" s="22">
        <v>315</v>
      </c>
      <c r="D15" s="22">
        <v>322</v>
      </c>
      <c r="E15" s="12">
        <f>SUM(F15:G15)</f>
        <v>4459</v>
      </c>
      <c r="F15" s="23">
        <f>SUMPRODUCT(A15*C15)</f>
        <v>2205</v>
      </c>
      <c r="G15" s="24">
        <f>SUMPRODUCT(A15*D15)</f>
        <v>2254</v>
      </c>
      <c r="H15" s="21">
        <v>42</v>
      </c>
      <c r="I15" s="18">
        <v>1267</v>
      </c>
      <c r="J15" s="22">
        <v>636</v>
      </c>
      <c r="K15" s="22">
        <v>631</v>
      </c>
      <c r="L15" s="12">
        <f>SUM(M15:N15)</f>
        <v>53214</v>
      </c>
      <c r="M15" s="23">
        <f>SUMPRODUCT(H15*J15)</f>
        <v>26712</v>
      </c>
      <c r="N15" s="24">
        <f>SUMPRODUCT(H15*K15)</f>
        <v>26502</v>
      </c>
      <c r="O15" s="25">
        <v>77</v>
      </c>
      <c r="P15" s="11">
        <v>874</v>
      </c>
      <c r="Q15" s="22">
        <v>361</v>
      </c>
      <c r="R15" s="22">
        <v>513</v>
      </c>
      <c r="S15" s="12">
        <f>SUM(T15:U15)</f>
        <v>67298</v>
      </c>
      <c r="T15" s="23">
        <f>SUMPRODUCT(O15*Q15)</f>
        <v>27797</v>
      </c>
      <c r="U15" s="24">
        <f>SUMPRODUCT(O15*R15)</f>
        <v>39501</v>
      </c>
    </row>
    <row r="16" spans="1:25" ht="15" customHeight="1" x14ac:dyDescent="0.4">
      <c r="A16" s="21">
        <v>8</v>
      </c>
      <c r="B16" s="11">
        <v>615</v>
      </c>
      <c r="C16" s="22">
        <v>309</v>
      </c>
      <c r="D16" s="22">
        <v>306</v>
      </c>
      <c r="E16" s="12">
        <f>SUM(F16:G16)</f>
        <v>4920</v>
      </c>
      <c r="F16" s="23">
        <f>SUMPRODUCT(A16*C16)</f>
        <v>2472</v>
      </c>
      <c r="G16" s="24">
        <f>SUMPRODUCT(A16*D16)</f>
        <v>2448</v>
      </c>
      <c r="H16" s="21">
        <v>43</v>
      </c>
      <c r="I16" s="18">
        <v>1269</v>
      </c>
      <c r="J16" s="22">
        <v>624</v>
      </c>
      <c r="K16" s="22">
        <v>645</v>
      </c>
      <c r="L16" s="12">
        <f>SUM(M16:N16)</f>
        <v>54567</v>
      </c>
      <c r="M16" s="23">
        <f>SUMPRODUCT(H16*J16)</f>
        <v>26832</v>
      </c>
      <c r="N16" s="24">
        <f>SUMPRODUCT(H16*K16)</f>
        <v>27735</v>
      </c>
      <c r="O16" s="25">
        <v>78</v>
      </c>
      <c r="P16" s="11">
        <v>796</v>
      </c>
      <c r="Q16" s="22">
        <v>344</v>
      </c>
      <c r="R16" s="22">
        <v>452</v>
      </c>
      <c r="S16" s="12">
        <f>SUM(T16:U16)</f>
        <v>62088</v>
      </c>
      <c r="T16" s="23">
        <f>SUMPRODUCT(O16*Q16)</f>
        <v>26832</v>
      </c>
      <c r="U16" s="24">
        <f>SUMPRODUCT(O16*R16)</f>
        <v>35256</v>
      </c>
    </row>
    <row r="17" spans="1:21" ht="15" customHeight="1" x14ac:dyDescent="0.4">
      <c r="A17" s="21">
        <v>9</v>
      </c>
      <c r="B17" s="11">
        <v>599</v>
      </c>
      <c r="C17" s="22">
        <v>320</v>
      </c>
      <c r="D17" s="22">
        <v>279</v>
      </c>
      <c r="E17" s="12">
        <f>SUM(F17:G17)</f>
        <v>5391</v>
      </c>
      <c r="F17" s="23">
        <f>SUMPRODUCT(A17*C17)</f>
        <v>2880</v>
      </c>
      <c r="G17" s="24">
        <f>SUMPRODUCT(A17*D17)</f>
        <v>2511</v>
      </c>
      <c r="H17" s="21">
        <v>44</v>
      </c>
      <c r="I17" s="18">
        <v>1343</v>
      </c>
      <c r="J17" s="22">
        <v>676</v>
      </c>
      <c r="K17" s="22">
        <v>667</v>
      </c>
      <c r="L17" s="12">
        <f>SUM(M17:N17)</f>
        <v>59092</v>
      </c>
      <c r="M17" s="23">
        <f>SUMPRODUCT(H17*J17)</f>
        <v>29744</v>
      </c>
      <c r="N17" s="24">
        <f>SUMPRODUCT(H17*K17)</f>
        <v>29348</v>
      </c>
      <c r="O17" s="25">
        <v>79</v>
      </c>
      <c r="P17" s="11">
        <v>733</v>
      </c>
      <c r="Q17" s="22">
        <v>305</v>
      </c>
      <c r="R17" s="22">
        <v>428</v>
      </c>
      <c r="S17" s="12">
        <f>SUM(T17:U17)</f>
        <v>57907</v>
      </c>
      <c r="T17" s="23">
        <f>SUMPRODUCT(O17*Q17)</f>
        <v>24095</v>
      </c>
      <c r="U17" s="24">
        <f>SUMPRODUCT(O17*R17)</f>
        <v>33812</v>
      </c>
    </row>
    <row r="18" spans="1:21" ht="15" customHeight="1" x14ac:dyDescent="0.4">
      <c r="A18" s="17" t="s">
        <v>55</v>
      </c>
      <c r="B18" s="11">
        <v>3002</v>
      </c>
      <c r="C18" s="11">
        <v>1531</v>
      </c>
      <c r="D18" s="11">
        <v>1471</v>
      </c>
      <c r="E18" s="12">
        <f>SUM(E19:E23)</f>
        <v>35939</v>
      </c>
      <c r="F18" s="13">
        <f>SUM(F19:F23)</f>
        <v>18265</v>
      </c>
      <c r="G18" s="14">
        <f>SUM(G19:G23)</f>
        <v>17674</v>
      </c>
      <c r="H18" s="17" t="s">
        <v>56</v>
      </c>
      <c r="I18" s="18">
        <v>6834</v>
      </c>
      <c r="J18" s="18">
        <v>3415</v>
      </c>
      <c r="K18" s="18">
        <v>3419</v>
      </c>
      <c r="L18" s="12">
        <f>SUM(L19:L23)</f>
        <v>321245</v>
      </c>
      <c r="M18" s="13">
        <f>SUM(M19:M23)</f>
        <v>160486</v>
      </c>
      <c r="N18" s="14">
        <f>SUM(N19:N23)</f>
        <v>160759</v>
      </c>
      <c r="O18" s="17" t="s">
        <v>57</v>
      </c>
      <c r="P18" s="11">
        <v>3319</v>
      </c>
      <c r="Q18" s="18">
        <v>1315</v>
      </c>
      <c r="R18" s="18">
        <v>2004</v>
      </c>
      <c r="S18" s="12">
        <f>SUM(S19:S23)</f>
        <v>272171</v>
      </c>
      <c r="T18" s="13">
        <f>SUM(T19:T23)</f>
        <v>107775</v>
      </c>
      <c r="U18" s="14">
        <f>SUM(U19:U23)</f>
        <v>164396</v>
      </c>
    </row>
    <row r="19" spans="1:21" ht="15" customHeight="1" x14ac:dyDescent="0.4">
      <c r="A19" s="21">
        <v>10</v>
      </c>
      <c r="B19" s="11">
        <v>636</v>
      </c>
      <c r="C19" s="22">
        <v>335</v>
      </c>
      <c r="D19" s="22">
        <v>301</v>
      </c>
      <c r="E19" s="12">
        <f>SUM(F19:G19)</f>
        <v>6360</v>
      </c>
      <c r="F19" s="23">
        <f>SUMPRODUCT(A19*C19)</f>
        <v>3350</v>
      </c>
      <c r="G19" s="24">
        <f>SUMPRODUCT(A19*D19)</f>
        <v>3010</v>
      </c>
      <c r="H19" s="21">
        <v>45</v>
      </c>
      <c r="I19" s="18">
        <v>1328</v>
      </c>
      <c r="J19" s="22">
        <v>666</v>
      </c>
      <c r="K19" s="22">
        <v>662</v>
      </c>
      <c r="L19" s="12">
        <f>SUM(M19:N19)</f>
        <v>59760</v>
      </c>
      <c r="M19" s="23">
        <f>SUMPRODUCT(H19*J19)</f>
        <v>29970</v>
      </c>
      <c r="N19" s="24">
        <f>SUMPRODUCT(H19*K19)</f>
        <v>29790</v>
      </c>
      <c r="O19" s="25">
        <v>80</v>
      </c>
      <c r="P19" s="11">
        <v>642</v>
      </c>
      <c r="Q19" s="22">
        <v>268</v>
      </c>
      <c r="R19" s="22">
        <v>374</v>
      </c>
      <c r="S19" s="12">
        <f>SUM(T19:U19)</f>
        <v>51360</v>
      </c>
      <c r="T19" s="23">
        <f>SUMPRODUCT(O19*Q19)</f>
        <v>21440</v>
      </c>
      <c r="U19" s="24">
        <f>SUMPRODUCT(O19*R19)</f>
        <v>29920</v>
      </c>
    </row>
    <row r="20" spans="1:21" ht="15" customHeight="1" x14ac:dyDescent="0.4">
      <c r="A20" s="21">
        <v>11</v>
      </c>
      <c r="B20" s="11">
        <v>613</v>
      </c>
      <c r="C20" s="22">
        <v>316</v>
      </c>
      <c r="D20" s="22">
        <v>297</v>
      </c>
      <c r="E20" s="12">
        <f>SUM(F20:G20)</f>
        <v>6743</v>
      </c>
      <c r="F20" s="23">
        <f>SUMPRODUCT(A20*C20)</f>
        <v>3476</v>
      </c>
      <c r="G20" s="24">
        <f>SUMPRODUCT(A20*D20)</f>
        <v>3267</v>
      </c>
      <c r="H20" s="21">
        <v>46</v>
      </c>
      <c r="I20" s="18">
        <v>1409</v>
      </c>
      <c r="J20" s="22">
        <v>709</v>
      </c>
      <c r="K20" s="22">
        <v>700</v>
      </c>
      <c r="L20" s="12">
        <f>SUM(M20:N20)</f>
        <v>64814</v>
      </c>
      <c r="M20" s="23">
        <f>SUMPRODUCT(H20*J20)</f>
        <v>32614</v>
      </c>
      <c r="N20" s="24">
        <f>SUMPRODUCT(H20*K20)</f>
        <v>32200</v>
      </c>
      <c r="O20" s="25">
        <v>81</v>
      </c>
      <c r="P20" s="11">
        <v>678</v>
      </c>
      <c r="Q20" s="22">
        <v>271</v>
      </c>
      <c r="R20" s="22">
        <v>407</v>
      </c>
      <c r="S20" s="12">
        <f>SUM(T20:U20)</f>
        <v>54918</v>
      </c>
      <c r="T20" s="23">
        <f>SUMPRODUCT(O20*Q20)</f>
        <v>21951</v>
      </c>
      <c r="U20" s="24">
        <f>SUMPRODUCT(O20*R20)</f>
        <v>32967</v>
      </c>
    </row>
    <row r="21" spans="1:21" ht="15" customHeight="1" x14ac:dyDescent="0.4">
      <c r="A21" s="21">
        <v>12</v>
      </c>
      <c r="B21" s="11">
        <v>579</v>
      </c>
      <c r="C21" s="22">
        <v>295</v>
      </c>
      <c r="D21" s="22">
        <v>284</v>
      </c>
      <c r="E21" s="12">
        <f>SUM(F21:G21)</f>
        <v>6948</v>
      </c>
      <c r="F21" s="23">
        <f>SUMPRODUCT(A21*C21)</f>
        <v>3540</v>
      </c>
      <c r="G21" s="24">
        <f>SUMPRODUCT(A21*D21)</f>
        <v>3408</v>
      </c>
      <c r="H21" s="21">
        <v>47</v>
      </c>
      <c r="I21" s="18">
        <v>1374</v>
      </c>
      <c r="J21" s="22">
        <v>704</v>
      </c>
      <c r="K21" s="22">
        <v>670</v>
      </c>
      <c r="L21" s="12">
        <f>SUM(M21:N21)</f>
        <v>64578</v>
      </c>
      <c r="M21" s="23">
        <f>SUMPRODUCT(H21*J21)</f>
        <v>33088</v>
      </c>
      <c r="N21" s="24">
        <f>SUMPRODUCT(H21*K21)</f>
        <v>31490</v>
      </c>
      <c r="O21" s="25">
        <v>82</v>
      </c>
      <c r="P21" s="11">
        <v>658</v>
      </c>
      <c r="Q21" s="22">
        <v>259</v>
      </c>
      <c r="R21" s="22">
        <v>399</v>
      </c>
      <c r="S21" s="12">
        <f>SUM(T21:U21)</f>
        <v>53956</v>
      </c>
      <c r="T21" s="23">
        <f>SUMPRODUCT(O21*Q21)</f>
        <v>21238</v>
      </c>
      <c r="U21" s="24">
        <f>SUMPRODUCT(O21*R21)</f>
        <v>32718</v>
      </c>
    </row>
    <row r="22" spans="1:21" ht="15" customHeight="1" x14ac:dyDescent="0.4">
      <c r="A22" s="21">
        <v>13</v>
      </c>
      <c r="B22" s="11">
        <v>548</v>
      </c>
      <c r="C22" s="22">
        <v>291</v>
      </c>
      <c r="D22" s="22">
        <v>257</v>
      </c>
      <c r="E22" s="12">
        <f>SUM(F22:G22)</f>
        <v>7124</v>
      </c>
      <c r="F22" s="23">
        <f>SUMPRODUCT(A22*C22)</f>
        <v>3783</v>
      </c>
      <c r="G22" s="24">
        <f>SUMPRODUCT(A22*D22)</f>
        <v>3341</v>
      </c>
      <c r="H22" s="21">
        <v>48</v>
      </c>
      <c r="I22" s="18">
        <v>1334</v>
      </c>
      <c r="J22" s="22">
        <v>650</v>
      </c>
      <c r="K22" s="22">
        <v>684</v>
      </c>
      <c r="L22" s="12">
        <f>SUM(M22:N22)</f>
        <v>64032</v>
      </c>
      <c r="M22" s="23">
        <f>SUMPRODUCT(H22*J22)</f>
        <v>31200</v>
      </c>
      <c r="N22" s="24">
        <f>SUMPRODUCT(H22*K22)</f>
        <v>32832</v>
      </c>
      <c r="O22" s="25">
        <v>83</v>
      </c>
      <c r="P22" s="11">
        <v>707</v>
      </c>
      <c r="Q22" s="22">
        <v>282</v>
      </c>
      <c r="R22" s="22">
        <v>425</v>
      </c>
      <c r="S22" s="12">
        <f>SUM(T22:U22)</f>
        <v>58681</v>
      </c>
      <c r="T22" s="23">
        <f>SUMPRODUCT(O22*Q22)</f>
        <v>23406</v>
      </c>
      <c r="U22" s="24">
        <f>SUMPRODUCT(O22*R22)</f>
        <v>35275</v>
      </c>
    </row>
    <row r="23" spans="1:21" ht="15" customHeight="1" x14ac:dyDescent="0.4">
      <c r="A23" s="21">
        <v>14</v>
      </c>
      <c r="B23" s="11">
        <v>626</v>
      </c>
      <c r="C23" s="22">
        <v>294</v>
      </c>
      <c r="D23" s="22">
        <v>332</v>
      </c>
      <c r="E23" s="12">
        <f>SUM(F23:G23)</f>
        <v>8764</v>
      </c>
      <c r="F23" s="23">
        <f>SUMPRODUCT(A23*C23)</f>
        <v>4116</v>
      </c>
      <c r="G23" s="24">
        <f>SUMPRODUCT(A23*D23)</f>
        <v>4648</v>
      </c>
      <c r="H23" s="21">
        <v>49</v>
      </c>
      <c r="I23" s="18">
        <v>1389</v>
      </c>
      <c r="J23" s="22">
        <v>686</v>
      </c>
      <c r="K23" s="22">
        <v>703</v>
      </c>
      <c r="L23" s="12">
        <f>SUM(M23:N23)</f>
        <v>68061</v>
      </c>
      <c r="M23" s="23">
        <f>SUMPRODUCT(H23*J23)</f>
        <v>33614</v>
      </c>
      <c r="N23" s="24">
        <f>SUMPRODUCT(H23*K23)</f>
        <v>34447</v>
      </c>
      <c r="O23" s="25">
        <v>84</v>
      </c>
      <c r="P23" s="11">
        <v>634</v>
      </c>
      <c r="Q23" s="22">
        <v>235</v>
      </c>
      <c r="R23" s="22">
        <v>399</v>
      </c>
      <c r="S23" s="12">
        <f>SUM(T23:U23)</f>
        <v>53256</v>
      </c>
      <c r="T23" s="23">
        <f>SUMPRODUCT(O23*Q23)</f>
        <v>19740</v>
      </c>
      <c r="U23" s="24">
        <f>SUMPRODUCT(O23*R23)</f>
        <v>33516</v>
      </c>
    </row>
    <row r="24" spans="1:21" ht="15" customHeight="1" x14ac:dyDescent="0.4">
      <c r="A24" s="17" t="s">
        <v>58</v>
      </c>
      <c r="B24" s="11">
        <v>3262</v>
      </c>
      <c r="C24" s="11">
        <v>1702</v>
      </c>
      <c r="D24" s="11">
        <v>1560</v>
      </c>
      <c r="E24" s="12">
        <f>SUM(E25:E29)</f>
        <v>55784</v>
      </c>
      <c r="F24" s="13">
        <f>SUM(F25:F29)</f>
        <v>29116</v>
      </c>
      <c r="G24" s="14">
        <f>SUM(G25:G29)</f>
        <v>26668</v>
      </c>
      <c r="H24" s="17" t="s">
        <v>59</v>
      </c>
      <c r="I24" s="18">
        <v>6392</v>
      </c>
      <c r="J24" s="18">
        <v>3343</v>
      </c>
      <c r="K24" s="18">
        <v>3049</v>
      </c>
      <c r="L24" s="12">
        <f>SUM(L25:L29)</f>
        <v>331916</v>
      </c>
      <c r="M24" s="13">
        <f>SUM(M25:M29)</f>
        <v>173699</v>
      </c>
      <c r="N24" s="14">
        <f>SUM(N25:N29)</f>
        <v>158217</v>
      </c>
      <c r="O24" s="17" t="s">
        <v>60</v>
      </c>
      <c r="P24" s="11">
        <v>2152</v>
      </c>
      <c r="Q24" s="18">
        <v>786</v>
      </c>
      <c r="R24" s="18">
        <v>1366</v>
      </c>
      <c r="S24" s="12">
        <f>SUM(S25:S29)</f>
        <v>186644</v>
      </c>
      <c r="T24" s="13">
        <f>SUM(T25:T29)</f>
        <v>68069</v>
      </c>
      <c r="U24" s="14">
        <f>SUM(U25:U29)</f>
        <v>118575</v>
      </c>
    </row>
    <row r="25" spans="1:21" ht="15" customHeight="1" x14ac:dyDescent="0.4">
      <c r="A25" s="21">
        <v>15</v>
      </c>
      <c r="B25" s="11">
        <v>616</v>
      </c>
      <c r="C25" s="22">
        <v>325</v>
      </c>
      <c r="D25" s="22">
        <v>291</v>
      </c>
      <c r="E25" s="12">
        <f>SUM(F25:G25)</f>
        <v>9240</v>
      </c>
      <c r="F25" s="23">
        <f>SUMPRODUCT(A25*C25)</f>
        <v>4875</v>
      </c>
      <c r="G25" s="24">
        <f>SUMPRODUCT(A25*D25)</f>
        <v>4365</v>
      </c>
      <c r="H25" s="21">
        <v>50</v>
      </c>
      <c r="I25" s="18">
        <v>1408</v>
      </c>
      <c r="J25" s="22">
        <v>728</v>
      </c>
      <c r="K25" s="22">
        <v>680</v>
      </c>
      <c r="L25" s="12">
        <f>SUM(M25:N25)</f>
        <v>70400</v>
      </c>
      <c r="M25" s="23">
        <f>SUMPRODUCT(H25*J25)</f>
        <v>36400</v>
      </c>
      <c r="N25" s="24">
        <f>SUMPRODUCT(H25*K25)</f>
        <v>34000</v>
      </c>
      <c r="O25" s="25">
        <v>85</v>
      </c>
      <c r="P25" s="11">
        <v>526</v>
      </c>
      <c r="Q25" s="22">
        <v>206</v>
      </c>
      <c r="R25" s="22">
        <v>320</v>
      </c>
      <c r="S25" s="12">
        <f>SUM(T25:U25)</f>
        <v>44710</v>
      </c>
      <c r="T25" s="23">
        <f>SUMPRODUCT(O25*Q25)</f>
        <v>17510</v>
      </c>
      <c r="U25" s="24">
        <f>SUMPRODUCT(O25*R25)</f>
        <v>27200</v>
      </c>
    </row>
    <row r="26" spans="1:21" ht="15" customHeight="1" x14ac:dyDescent="0.4">
      <c r="A26" s="21">
        <v>16</v>
      </c>
      <c r="B26" s="11">
        <v>609</v>
      </c>
      <c r="C26" s="22">
        <v>314</v>
      </c>
      <c r="D26" s="22">
        <v>295</v>
      </c>
      <c r="E26" s="12">
        <f>SUM(F26:G26)</f>
        <v>9744</v>
      </c>
      <c r="F26" s="23">
        <f>SUMPRODUCT(A26*C26)</f>
        <v>5024</v>
      </c>
      <c r="G26" s="24">
        <f>SUMPRODUCT(A26*D26)</f>
        <v>4720</v>
      </c>
      <c r="H26" s="21">
        <v>51</v>
      </c>
      <c r="I26" s="18">
        <v>1355</v>
      </c>
      <c r="J26" s="22">
        <v>677</v>
      </c>
      <c r="K26" s="22">
        <v>678</v>
      </c>
      <c r="L26" s="12">
        <f>SUM(M26:N26)</f>
        <v>69105</v>
      </c>
      <c r="M26" s="23">
        <f>SUMPRODUCT(H26*J26)</f>
        <v>34527</v>
      </c>
      <c r="N26" s="24">
        <f>SUMPRODUCT(H26*K26)</f>
        <v>34578</v>
      </c>
      <c r="O26" s="25">
        <v>86</v>
      </c>
      <c r="P26" s="11">
        <v>509</v>
      </c>
      <c r="Q26" s="22">
        <v>198</v>
      </c>
      <c r="R26" s="22">
        <v>311</v>
      </c>
      <c r="S26" s="12">
        <f>SUM(T26:U26)</f>
        <v>43774</v>
      </c>
      <c r="T26" s="23">
        <f>SUMPRODUCT(O26*Q26)</f>
        <v>17028</v>
      </c>
      <c r="U26" s="24">
        <f>SUMPRODUCT(O26*R26)</f>
        <v>26746</v>
      </c>
    </row>
    <row r="27" spans="1:21" ht="15" customHeight="1" x14ac:dyDescent="0.4">
      <c r="A27" s="21">
        <v>17</v>
      </c>
      <c r="B27" s="11">
        <v>615</v>
      </c>
      <c r="C27" s="22">
        <v>309</v>
      </c>
      <c r="D27" s="22">
        <v>306</v>
      </c>
      <c r="E27" s="12">
        <f>SUM(F27:G27)</f>
        <v>10455</v>
      </c>
      <c r="F27" s="23">
        <f>SUMPRODUCT(A27*C27)</f>
        <v>5253</v>
      </c>
      <c r="G27" s="24">
        <f>SUMPRODUCT(A27*D27)</f>
        <v>5202</v>
      </c>
      <c r="H27" s="21">
        <v>52</v>
      </c>
      <c r="I27" s="18">
        <v>1176</v>
      </c>
      <c r="J27" s="22">
        <v>611</v>
      </c>
      <c r="K27" s="22">
        <v>565</v>
      </c>
      <c r="L27" s="12">
        <f>SUM(M27:N27)</f>
        <v>61152</v>
      </c>
      <c r="M27" s="23">
        <f>SUMPRODUCT(H27*J27)</f>
        <v>31772</v>
      </c>
      <c r="N27" s="24">
        <f>SUMPRODUCT(H27*K27)</f>
        <v>29380</v>
      </c>
      <c r="O27" s="25">
        <v>87</v>
      </c>
      <c r="P27" s="11">
        <v>438</v>
      </c>
      <c r="Q27" s="22">
        <v>170</v>
      </c>
      <c r="R27" s="22">
        <v>268</v>
      </c>
      <c r="S27" s="12">
        <f>SUM(T27:U27)</f>
        <v>38106</v>
      </c>
      <c r="T27" s="23">
        <f>SUMPRODUCT(O27*Q27)</f>
        <v>14790</v>
      </c>
      <c r="U27" s="24">
        <f>SUMPRODUCT(O27*R27)</f>
        <v>23316</v>
      </c>
    </row>
    <row r="28" spans="1:21" ht="15" customHeight="1" x14ac:dyDescent="0.4">
      <c r="A28" s="21">
        <v>18</v>
      </c>
      <c r="B28" s="11">
        <v>673</v>
      </c>
      <c r="C28" s="22">
        <v>362</v>
      </c>
      <c r="D28" s="22">
        <v>311</v>
      </c>
      <c r="E28" s="12">
        <f>SUM(F28:G28)</f>
        <v>12114</v>
      </c>
      <c r="F28" s="23">
        <f>SUMPRODUCT(A28*C28)</f>
        <v>6516</v>
      </c>
      <c r="G28" s="24">
        <f>SUMPRODUCT(A28*D28)</f>
        <v>5598</v>
      </c>
      <c r="H28" s="21">
        <v>53</v>
      </c>
      <c r="I28" s="18">
        <v>1203</v>
      </c>
      <c r="J28" s="22">
        <v>658</v>
      </c>
      <c r="K28" s="22">
        <v>545</v>
      </c>
      <c r="L28" s="12">
        <f>SUM(M28:N28)</f>
        <v>63759</v>
      </c>
      <c r="M28" s="23">
        <f>SUMPRODUCT(H28*J28)</f>
        <v>34874</v>
      </c>
      <c r="N28" s="24">
        <f>SUMPRODUCT(H28*K28)</f>
        <v>28885</v>
      </c>
      <c r="O28" s="25">
        <v>88</v>
      </c>
      <c r="P28" s="11">
        <v>377</v>
      </c>
      <c r="Q28" s="22">
        <v>127</v>
      </c>
      <c r="R28" s="22">
        <v>250</v>
      </c>
      <c r="S28" s="12">
        <f>SUM(T28:U28)</f>
        <v>33176</v>
      </c>
      <c r="T28" s="23">
        <f>SUMPRODUCT(O28*Q28)</f>
        <v>11176</v>
      </c>
      <c r="U28" s="24">
        <f>SUMPRODUCT(O28*R28)</f>
        <v>22000</v>
      </c>
    </row>
    <row r="29" spans="1:21" ht="15" customHeight="1" x14ac:dyDescent="0.4">
      <c r="A29" s="21">
        <v>19</v>
      </c>
      <c r="B29" s="11">
        <v>749</v>
      </c>
      <c r="C29" s="22">
        <v>392</v>
      </c>
      <c r="D29" s="22">
        <v>357</v>
      </c>
      <c r="E29" s="12">
        <f>SUM(F29:G29)</f>
        <v>14231</v>
      </c>
      <c r="F29" s="23">
        <f>SUMPRODUCT(A29*C29)</f>
        <v>7448</v>
      </c>
      <c r="G29" s="24">
        <f>SUMPRODUCT(A29*D29)</f>
        <v>6783</v>
      </c>
      <c r="H29" s="21">
        <v>54</v>
      </c>
      <c r="I29" s="18">
        <v>1250</v>
      </c>
      <c r="J29" s="22">
        <v>669</v>
      </c>
      <c r="K29" s="22">
        <v>581</v>
      </c>
      <c r="L29" s="12">
        <f>SUM(M29:N29)</f>
        <v>67500</v>
      </c>
      <c r="M29" s="23">
        <f>SUMPRODUCT(H29*J29)</f>
        <v>36126</v>
      </c>
      <c r="N29" s="24">
        <f>SUMPRODUCT(H29*K29)</f>
        <v>31374</v>
      </c>
      <c r="O29" s="25">
        <v>89</v>
      </c>
      <c r="P29" s="11">
        <v>302</v>
      </c>
      <c r="Q29" s="22">
        <v>85</v>
      </c>
      <c r="R29" s="22">
        <v>217</v>
      </c>
      <c r="S29" s="12">
        <f>SUM(T29:U29)</f>
        <v>26878</v>
      </c>
      <c r="T29" s="23">
        <f>SUMPRODUCT(O29*Q29)</f>
        <v>7565</v>
      </c>
      <c r="U29" s="24">
        <f>SUMPRODUCT(O29*R29)</f>
        <v>19313</v>
      </c>
    </row>
    <row r="30" spans="1:21" ht="15" customHeight="1" x14ac:dyDescent="0.4">
      <c r="A30" s="17" t="s">
        <v>61</v>
      </c>
      <c r="B30" s="11">
        <v>4917</v>
      </c>
      <c r="C30" s="11">
        <v>2354</v>
      </c>
      <c r="D30" s="11">
        <v>2563</v>
      </c>
      <c r="E30" s="12">
        <f>SUM(E31:E35)</f>
        <v>108533</v>
      </c>
      <c r="F30" s="13">
        <f>SUM(F31:F35)</f>
        <v>51841</v>
      </c>
      <c r="G30" s="14">
        <f>SUM(G31:G35)</f>
        <v>56692</v>
      </c>
      <c r="H30" s="17" t="s">
        <v>62</v>
      </c>
      <c r="I30" s="18">
        <v>4984</v>
      </c>
      <c r="J30" s="11">
        <v>2568</v>
      </c>
      <c r="K30" s="11">
        <v>2416</v>
      </c>
      <c r="L30" s="12">
        <f>SUM(L31:L35)</f>
        <v>283694</v>
      </c>
      <c r="M30" s="13">
        <f>SUM(M31:M35)</f>
        <v>146124</v>
      </c>
      <c r="N30" s="14">
        <f>SUM(N31:N35)</f>
        <v>137570</v>
      </c>
      <c r="O30" s="17" t="s">
        <v>63</v>
      </c>
      <c r="P30" s="11">
        <v>941</v>
      </c>
      <c r="Q30" s="18">
        <v>303</v>
      </c>
      <c r="R30" s="18">
        <v>638</v>
      </c>
      <c r="S30" s="12">
        <f>SUM(S31:S35)</f>
        <v>86162</v>
      </c>
      <c r="T30" s="13">
        <f>SUM(T31:T35)</f>
        <v>27746</v>
      </c>
      <c r="U30" s="14">
        <f>SUM(U31:U35)</f>
        <v>58416</v>
      </c>
    </row>
    <row r="31" spans="1:21" ht="15" customHeight="1" x14ac:dyDescent="0.4">
      <c r="A31" s="21">
        <v>20</v>
      </c>
      <c r="B31" s="11">
        <v>914</v>
      </c>
      <c r="C31" s="22">
        <v>471</v>
      </c>
      <c r="D31" s="22">
        <v>443</v>
      </c>
      <c r="E31" s="12">
        <f>SUM(F31:G31)</f>
        <v>18280</v>
      </c>
      <c r="F31" s="23">
        <f>SUMPRODUCT(A31*C31)</f>
        <v>9420</v>
      </c>
      <c r="G31" s="24">
        <f>SUMPRODUCT(A31*D31)</f>
        <v>8860</v>
      </c>
      <c r="H31" s="21">
        <v>55</v>
      </c>
      <c r="I31" s="18">
        <v>1121</v>
      </c>
      <c r="J31" s="22">
        <v>605</v>
      </c>
      <c r="K31" s="22">
        <v>516</v>
      </c>
      <c r="L31" s="12">
        <f>SUM(M31:N31)</f>
        <v>61655</v>
      </c>
      <c r="M31" s="23">
        <f>SUMPRODUCT(H31*J31)</f>
        <v>33275</v>
      </c>
      <c r="N31" s="24">
        <f>SUMPRODUCT(H31*K31)</f>
        <v>28380</v>
      </c>
      <c r="O31" s="25">
        <v>90</v>
      </c>
      <c r="P31" s="11">
        <v>265</v>
      </c>
      <c r="Q31" s="22">
        <v>92</v>
      </c>
      <c r="R31" s="22">
        <v>173</v>
      </c>
      <c r="S31" s="12">
        <f>SUM(T31:U31)</f>
        <v>23850</v>
      </c>
      <c r="T31" s="23">
        <f>SUMPRODUCT(O31*Q31)</f>
        <v>8280</v>
      </c>
      <c r="U31" s="24">
        <f>SUMPRODUCT(O31*R31)</f>
        <v>15570</v>
      </c>
    </row>
    <row r="32" spans="1:21" ht="15" customHeight="1" x14ac:dyDescent="0.4">
      <c r="A32" s="21">
        <v>21</v>
      </c>
      <c r="B32" s="11">
        <v>938</v>
      </c>
      <c r="C32" s="22">
        <v>468</v>
      </c>
      <c r="D32" s="22">
        <v>470</v>
      </c>
      <c r="E32" s="12">
        <f>SUM(F32:G32)</f>
        <v>19698</v>
      </c>
      <c r="F32" s="23">
        <f>SUMPRODUCT(A32*C32)</f>
        <v>9828</v>
      </c>
      <c r="G32" s="24">
        <f>SUMPRODUCT(A32*D32)</f>
        <v>9870</v>
      </c>
      <c r="H32" s="21">
        <v>56</v>
      </c>
      <c r="I32" s="18">
        <v>1009</v>
      </c>
      <c r="J32" s="22">
        <v>510</v>
      </c>
      <c r="K32" s="22">
        <v>499</v>
      </c>
      <c r="L32" s="12">
        <f>SUM(M32:N32)</f>
        <v>56504</v>
      </c>
      <c r="M32" s="23">
        <f>SUMPRODUCT(H32*J32)</f>
        <v>28560</v>
      </c>
      <c r="N32" s="24">
        <f>SUMPRODUCT(H32*K32)</f>
        <v>27944</v>
      </c>
      <c r="O32" s="25">
        <v>91</v>
      </c>
      <c r="P32" s="11">
        <v>235</v>
      </c>
      <c r="Q32" s="22">
        <v>65</v>
      </c>
      <c r="R32" s="22">
        <v>170</v>
      </c>
      <c r="S32" s="12">
        <f>SUM(T32:U32)</f>
        <v>21385</v>
      </c>
      <c r="T32" s="23">
        <f>SUMPRODUCT(O32*Q32)</f>
        <v>5915</v>
      </c>
      <c r="U32" s="24">
        <f>SUMPRODUCT(O32*R32)</f>
        <v>15470</v>
      </c>
    </row>
    <row r="33" spans="1:21" ht="15" customHeight="1" x14ac:dyDescent="0.4">
      <c r="A33" s="21">
        <v>22</v>
      </c>
      <c r="B33" s="11">
        <v>990</v>
      </c>
      <c r="C33" s="22">
        <v>442</v>
      </c>
      <c r="D33" s="22">
        <v>548</v>
      </c>
      <c r="E33" s="12">
        <f>SUM(F33:G33)</f>
        <v>21780</v>
      </c>
      <c r="F33" s="23">
        <f>SUMPRODUCT(A33*C33)</f>
        <v>9724</v>
      </c>
      <c r="G33" s="24">
        <f>SUMPRODUCT(A33*D33)</f>
        <v>12056</v>
      </c>
      <c r="H33" s="21">
        <v>57</v>
      </c>
      <c r="I33" s="18">
        <v>942</v>
      </c>
      <c r="J33" s="22">
        <v>482</v>
      </c>
      <c r="K33" s="22">
        <v>460</v>
      </c>
      <c r="L33" s="12">
        <f>SUM(M33:N33)</f>
        <v>53694</v>
      </c>
      <c r="M33" s="23">
        <f>SUMPRODUCT(H33*J33)</f>
        <v>27474</v>
      </c>
      <c r="N33" s="24">
        <f>SUMPRODUCT(H33*K33)</f>
        <v>26220</v>
      </c>
      <c r="O33" s="25">
        <v>92</v>
      </c>
      <c r="P33" s="11">
        <v>195</v>
      </c>
      <c r="Q33" s="22">
        <v>64</v>
      </c>
      <c r="R33" s="22">
        <v>131</v>
      </c>
      <c r="S33" s="12">
        <f>SUM(T33:U33)</f>
        <v>17940</v>
      </c>
      <c r="T33" s="23">
        <f>SUMPRODUCT(O33*Q33)</f>
        <v>5888</v>
      </c>
      <c r="U33" s="24">
        <f>SUMPRODUCT(O33*R33)</f>
        <v>12052</v>
      </c>
    </row>
    <row r="34" spans="1:21" ht="15" customHeight="1" x14ac:dyDescent="0.4">
      <c r="A34" s="21">
        <v>23</v>
      </c>
      <c r="B34" s="11">
        <v>1025</v>
      </c>
      <c r="C34" s="22">
        <v>483</v>
      </c>
      <c r="D34" s="22">
        <v>542</v>
      </c>
      <c r="E34" s="12">
        <f>SUM(F34:G34)</f>
        <v>23575</v>
      </c>
      <c r="F34" s="23">
        <f>SUMPRODUCT(A34*C34)</f>
        <v>11109</v>
      </c>
      <c r="G34" s="24">
        <f>SUMPRODUCT(A34*D34)</f>
        <v>12466</v>
      </c>
      <c r="H34" s="21">
        <v>58</v>
      </c>
      <c r="I34" s="18">
        <v>967</v>
      </c>
      <c r="J34" s="22">
        <v>474</v>
      </c>
      <c r="K34" s="22">
        <v>493</v>
      </c>
      <c r="L34" s="12">
        <f>SUM(M34:N34)</f>
        <v>56086</v>
      </c>
      <c r="M34" s="23">
        <f>SUMPRODUCT(H34*J34)</f>
        <v>27492</v>
      </c>
      <c r="N34" s="24">
        <f>SUMPRODUCT(H34*K34)</f>
        <v>28594</v>
      </c>
      <c r="O34" s="25">
        <v>93</v>
      </c>
      <c r="P34" s="11">
        <v>137</v>
      </c>
      <c r="Q34" s="22">
        <v>45</v>
      </c>
      <c r="R34" s="22">
        <v>92</v>
      </c>
      <c r="S34" s="12">
        <f>SUM(T34:U34)</f>
        <v>12741</v>
      </c>
      <c r="T34" s="23">
        <f>SUMPRODUCT(O34*Q34)</f>
        <v>4185</v>
      </c>
      <c r="U34" s="24">
        <f>SUMPRODUCT(O34*R34)</f>
        <v>8556</v>
      </c>
    </row>
    <row r="35" spans="1:21" ht="15" customHeight="1" x14ac:dyDescent="0.4">
      <c r="A35" s="21">
        <v>24</v>
      </c>
      <c r="B35" s="11">
        <v>1050</v>
      </c>
      <c r="C35" s="22">
        <v>490</v>
      </c>
      <c r="D35" s="22">
        <v>560</v>
      </c>
      <c r="E35" s="12">
        <f>SUM(F35:G35)</f>
        <v>25200</v>
      </c>
      <c r="F35" s="23">
        <f>SUMPRODUCT(A35*C35)</f>
        <v>11760</v>
      </c>
      <c r="G35" s="24">
        <f>SUMPRODUCT(A35*D35)</f>
        <v>13440</v>
      </c>
      <c r="H35" s="21">
        <v>59</v>
      </c>
      <c r="I35" s="18">
        <v>945</v>
      </c>
      <c r="J35" s="22">
        <v>497</v>
      </c>
      <c r="K35" s="22">
        <v>448</v>
      </c>
      <c r="L35" s="12">
        <f>SUM(M35:N35)</f>
        <v>55755</v>
      </c>
      <c r="M35" s="23">
        <f>SUMPRODUCT(H35*J35)</f>
        <v>29323</v>
      </c>
      <c r="N35" s="24">
        <f>SUMPRODUCT(H35*K35)</f>
        <v>26432</v>
      </c>
      <c r="O35" s="25">
        <v>94</v>
      </c>
      <c r="P35" s="11">
        <v>109</v>
      </c>
      <c r="Q35" s="22">
        <v>37</v>
      </c>
      <c r="R35" s="22">
        <v>72</v>
      </c>
      <c r="S35" s="12">
        <f>SUM(T35:U35)</f>
        <v>10246</v>
      </c>
      <c r="T35" s="23">
        <f>SUMPRODUCT(O35*Q35)</f>
        <v>3478</v>
      </c>
      <c r="U35" s="24">
        <f>SUMPRODUCT(O35*R35)</f>
        <v>6768</v>
      </c>
    </row>
    <row r="36" spans="1:21" ht="15" customHeight="1" x14ac:dyDescent="0.4">
      <c r="A36" s="17" t="s">
        <v>64</v>
      </c>
      <c r="B36" s="11">
        <v>5095</v>
      </c>
      <c r="C36" s="11">
        <v>2376</v>
      </c>
      <c r="D36" s="11">
        <v>2719</v>
      </c>
      <c r="E36" s="12">
        <f>SUM(E37:E41)</f>
        <v>137513</v>
      </c>
      <c r="F36" s="13">
        <f>SUM(F37:F41)</f>
        <v>64124</v>
      </c>
      <c r="G36" s="14">
        <f>SUM(G37:G41)</f>
        <v>73389</v>
      </c>
      <c r="H36" s="17" t="s">
        <v>65</v>
      </c>
      <c r="I36" s="18">
        <v>4152</v>
      </c>
      <c r="J36" s="11">
        <v>2095</v>
      </c>
      <c r="K36" s="11">
        <v>2057</v>
      </c>
      <c r="L36" s="12">
        <f>SUM(L37:L41)</f>
        <v>257257</v>
      </c>
      <c r="M36" s="13">
        <f>SUM(M37:M41)</f>
        <v>129846</v>
      </c>
      <c r="N36" s="14">
        <f>SUM(N37:N41)</f>
        <v>127411</v>
      </c>
      <c r="O36" s="17" t="s">
        <v>66</v>
      </c>
      <c r="P36" s="18">
        <v>238</v>
      </c>
      <c r="Q36" s="11">
        <v>57</v>
      </c>
      <c r="R36" s="11">
        <v>181</v>
      </c>
      <c r="S36" s="12">
        <f>SUM(S37:S41)</f>
        <v>22908</v>
      </c>
      <c r="T36" s="13">
        <f>SUM(T37:T41)</f>
        <v>5480</v>
      </c>
      <c r="U36" s="14">
        <f>SUM(U37:U41)</f>
        <v>17428</v>
      </c>
    </row>
    <row r="37" spans="1:21" ht="15" customHeight="1" x14ac:dyDescent="0.4">
      <c r="A37" s="21">
        <v>25</v>
      </c>
      <c r="B37" s="11">
        <v>1044</v>
      </c>
      <c r="C37" s="22">
        <v>496</v>
      </c>
      <c r="D37" s="22">
        <v>548</v>
      </c>
      <c r="E37" s="12">
        <f>SUM(F37:G37)</f>
        <v>26100</v>
      </c>
      <c r="F37" s="23">
        <f>SUMPRODUCT(A37*C37)</f>
        <v>12400</v>
      </c>
      <c r="G37" s="24">
        <f>SUMPRODUCT(A37*D37)</f>
        <v>13700</v>
      </c>
      <c r="H37" s="21">
        <v>60</v>
      </c>
      <c r="I37" s="18">
        <v>870</v>
      </c>
      <c r="J37" s="22">
        <v>426</v>
      </c>
      <c r="K37" s="22">
        <v>444</v>
      </c>
      <c r="L37" s="12">
        <f>SUM(M37:N37)</f>
        <v>52200</v>
      </c>
      <c r="M37" s="23">
        <f>SUMPRODUCT(H37*J37)</f>
        <v>25560</v>
      </c>
      <c r="N37" s="24">
        <f>SUMPRODUCT(H37*K37)</f>
        <v>26640</v>
      </c>
      <c r="O37" s="25">
        <v>95</v>
      </c>
      <c r="P37" s="11">
        <v>85</v>
      </c>
      <c r="Q37" s="22">
        <v>19</v>
      </c>
      <c r="R37" s="22">
        <v>66</v>
      </c>
      <c r="S37" s="12">
        <f>SUM(T37:U37)</f>
        <v>8075</v>
      </c>
      <c r="T37" s="23">
        <f>SUMPRODUCT(O37*Q37)</f>
        <v>1805</v>
      </c>
      <c r="U37" s="24">
        <f>SUMPRODUCT(O37*R37)</f>
        <v>6270</v>
      </c>
    </row>
    <row r="38" spans="1:21" ht="15" customHeight="1" x14ac:dyDescent="0.4">
      <c r="A38" s="21">
        <v>26</v>
      </c>
      <c r="B38" s="11">
        <v>1010</v>
      </c>
      <c r="C38" s="22">
        <v>456</v>
      </c>
      <c r="D38" s="22">
        <v>554</v>
      </c>
      <c r="E38" s="12">
        <f>SUM(F38:G38)</f>
        <v>26260</v>
      </c>
      <c r="F38" s="23">
        <f>SUMPRODUCT(A38*C38)</f>
        <v>11856</v>
      </c>
      <c r="G38" s="24">
        <f>SUMPRODUCT(A38*D38)</f>
        <v>14404</v>
      </c>
      <c r="H38" s="21">
        <v>61</v>
      </c>
      <c r="I38" s="18">
        <v>836</v>
      </c>
      <c r="J38" s="22">
        <v>413</v>
      </c>
      <c r="K38" s="22">
        <v>423</v>
      </c>
      <c r="L38" s="12">
        <f>SUM(M38:N38)</f>
        <v>50996</v>
      </c>
      <c r="M38" s="23">
        <f>SUMPRODUCT(H38*J38)</f>
        <v>25193</v>
      </c>
      <c r="N38" s="24">
        <f>SUMPRODUCT(H38*K38)</f>
        <v>25803</v>
      </c>
      <c r="O38" s="25">
        <v>96</v>
      </c>
      <c r="P38" s="11">
        <v>65</v>
      </c>
      <c r="Q38" s="22">
        <v>18</v>
      </c>
      <c r="R38" s="22">
        <v>47</v>
      </c>
      <c r="S38" s="12">
        <f>SUM(T38:U38)</f>
        <v>6240</v>
      </c>
      <c r="T38" s="23">
        <f>SUMPRODUCT(O38*Q38)</f>
        <v>1728</v>
      </c>
      <c r="U38" s="24">
        <f>SUMPRODUCT(O38*R38)</f>
        <v>4512</v>
      </c>
    </row>
    <row r="39" spans="1:21" ht="15" customHeight="1" x14ac:dyDescent="0.4">
      <c r="A39" s="21">
        <v>27</v>
      </c>
      <c r="B39" s="11">
        <v>1029</v>
      </c>
      <c r="C39" s="22">
        <v>483</v>
      </c>
      <c r="D39" s="22">
        <v>546</v>
      </c>
      <c r="E39" s="12">
        <f>SUM(F39:G39)</f>
        <v>27783</v>
      </c>
      <c r="F39" s="23">
        <f>SUMPRODUCT(A39*C39)</f>
        <v>13041</v>
      </c>
      <c r="G39" s="24">
        <f>SUMPRODUCT(A39*D39)</f>
        <v>14742</v>
      </c>
      <c r="H39" s="21">
        <v>62</v>
      </c>
      <c r="I39" s="18">
        <v>837</v>
      </c>
      <c r="J39" s="22">
        <v>441</v>
      </c>
      <c r="K39" s="22">
        <v>396</v>
      </c>
      <c r="L39" s="12">
        <f>SUM(M39:N39)</f>
        <v>51894</v>
      </c>
      <c r="M39" s="23">
        <f>SUMPRODUCT(H39*J39)</f>
        <v>27342</v>
      </c>
      <c r="N39" s="24">
        <f>SUMPRODUCT(H39*K39)</f>
        <v>24552</v>
      </c>
      <c r="O39" s="25">
        <v>97</v>
      </c>
      <c r="P39" s="11">
        <v>46</v>
      </c>
      <c r="Q39" s="22">
        <v>13</v>
      </c>
      <c r="R39" s="22">
        <v>33</v>
      </c>
      <c r="S39" s="12">
        <f>SUM(T39:U39)</f>
        <v>4462</v>
      </c>
      <c r="T39" s="23">
        <f>SUMPRODUCT(O39*Q39)</f>
        <v>1261</v>
      </c>
      <c r="U39" s="24">
        <f>SUMPRODUCT(O39*R39)</f>
        <v>3201</v>
      </c>
    </row>
    <row r="40" spans="1:21" ht="15" customHeight="1" x14ac:dyDescent="0.4">
      <c r="A40" s="21">
        <v>28</v>
      </c>
      <c r="B40" s="11">
        <v>978</v>
      </c>
      <c r="C40" s="22">
        <v>462</v>
      </c>
      <c r="D40" s="22">
        <v>516</v>
      </c>
      <c r="E40" s="12">
        <f>SUM(F40:G40)</f>
        <v>27384</v>
      </c>
      <c r="F40" s="23">
        <f>SUMPRODUCT(A40*C40)</f>
        <v>12936</v>
      </c>
      <c r="G40" s="24">
        <f>SUMPRODUCT(A40*D40)</f>
        <v>14448</v>
      </c>
      <c r="H40" s="21">
        <v>63</v>
      </c>
      <c r="I40" s="18">
        <v>809</v>
      </c>
      <c r="J40" s="22">
        <v>409</v>
      </c>
      <c r="K40" s="22">
        <v>400</v>
      </c>
      <c r="L40" s="12">
        <f>SUM(M40:N40)</f>
        <v>50967</v>
      </c>
      <c r="M40" s="23">
        <f>SUMPRODUCT(H40*J40)</f>
        <v>25767</v>
      </c>
      <c r="N40" s="24">
        <f>SUMPRODUCT(H40*K40)</f>
        <v>25200</v>
      </c>
      <c r="O40" s="25">
        <v>98</v>
      </c>
      <c r="P40" s="11">
        <v>27</v>
      </c>
      <c r="Q40" s="22">
        <v>7</v>
      </c>
      <c r="R40" s="22">
        <v>20</v>
      </c>
      <c r="S40" s="12">
        <f>SUM(T40:U40)</f>
        <v>2646</v>
      </c>
      <c r="T40" s="23">
        <f>SUMPRODUCT(O40*Q40)</f>
        <v>686</v>
      </c>
      <c r="U40" s="24">
        <f>SUMPRODUCT(O40*R40)</f>
        <v>1960</v>
      </c>
    </row>
    <row r="41" spans="1:21" ht="15" customHeight="1" x14ac:dyDescent="0.4">
      <c r="A41" s="21">
        <v>29</v>
      </c>
      <c r="B41" s="11">
        <v>1034</v>
      </c>
      <c r="C41" s="22">
        <v>479</v>
      </c>
      <c r="D41" s="22">
        <v>555</v>
      </c>
      <c r="E41" s="12">
        <f>SUM(F41:G41)</f>
        <v>29986</v>
      </c>
      <c r="F41" s="23">
        <f>SUMPRODUCT(A41*C41)</f>
        <v>13891</v>
      </c>
      <c r="G41" s="24">
        <f>SUMPRODUCT(A41*D41)</f>
        <v>16095</v>
      </c>
      <c r="H41" s="21">
        <v>64</v>
      </c>
      <c r="I41" s="18">
        <v>800</v>
      </c>
      <c r="J41" s="22">
        <v>406</v>
      </c>
      <c r="K41" s="22">
        <v>394</v>
      </c>
      <c r="L41" s="12">
        <f>SUM(M41:N41)</f>
        <v>51200</v>
      </c>
      <c r="M41" s="23">
        <f>SUMPRODUCT(H41*J41)</f>
        <v>25984</v>
      </c>
      <c r="N41" s="24">
        <f>SUMPRODUCT(H41*K41)</f>
        <v>25216</v>
      </c>
      <c r="O41" s="25">
        <v>99</v>
      </c>
      <c r="P41" s="11">
        <v>15</v>
      </c>
      <c r="Q41" s="22">
        <v>0</v>
      </c>
      <c r="R41" s="22">
        <v>15</v>
      </c>
      <c r="S41" s="12">
        <f>SUM(T41:U41)</f>
        <v>1485</v>
      </c>
      <c r="T41" s="23">
        <f>SUMPRODUCT(O41*Q41)</f>
        <v>0</v>
      </c>
      <c r="U41" s="24">
        <f>SUMPRODUCT(O41*R41)</f>
        <v>1485</v>
      </c>
    </row>
    <row r="42" spans="1:21" ht="15" customHeight="1" x14ac:dyDescent="0.4">
      <c r="A42" s="17" t="s">
        <v>67</v>
      </c>
      <c r="B42" s="11">
        <v>5355</v>
      </c>
      <c r="C42" s="11">
        <v>2575</v>
      </c>
      <c r="D42" s="11">
        <v>2780</v>
      </c>
      <c r="E42" s="12">
        <f>SUM(E43:E47)</f>
        <v>171725</v>
      </c>
      <c r="F42" s="13">
        <f>SUM(F43:F47)</f>
        <v>82511</v>
      </c>
      <c r="G42" s="14">
        <f>SUM(G43:G47)</f>
        <v>89214</v>
      </c>
      <c r="H42" s="17" t="s">
        <v>68</v>
      </c>
      <c r="I42" s="18">
        <v>4327</v>
      </c>
      <c r="J42" s="11">
        <v>2133</v>
      </c>
      <c r="K42" s="11">
        <v>2194</v>
      </c>
      <c r="L42" s="12">
        <f>SUM(L43:L47)</f>
        <v>290520</v>
      </c>
      <c r="M42" s="13">
        <f>SUM(M43:M47)</f>
        <v>143177</v>
      </c>
      <c r="N42" s="14">
        <f>SUM(N43:N47)</f>
        <v>147343</v>
      </c>
      <c r="O42" s="17" t="s">
        <v>69</v>
      </c>
      <c r="P42" s="11">
        <v>36</v>
      </c>
      <c r="Q42" s="18">
        <v>5</v>
      </c>
      <c r="R42" s="18">
        <v>31</v>
      </c>
      <c r="S42" s="12">
        <f>SUM(S43:S47)</f>
        <v>2319</v>
      </c>
      <c r="T42" s="13">
        <f>SUM(T43:T47)</f>
        <v>404</v>
      </c>
      <c r="U42" s="14">
        <f>SUM(U43:U47)</f>
        <v>1915</v>
      </c>
    </row>
    <row r="43" spans="1:21" ht="15" customHeight="1" x14ac:dyDescent="0.4">
      <c r="A43" s="21">
        <v>30</v>
      </c>
      <c r="B43" s="11">
        <v>1010</v>
      </c>
      <c r="C43" s="22">
        <v>496</v>
      </c>
      <c r="D43" s="22">
        <v>514</v>
      </c>
      <c r="E43" s="12">
        <f>SUM(F43:G43)</f>
        <v>30300</v>
      </c>
      <c r="F43" s="23">
        <f>SUMPRODUCT(A43*C43)</f>
        <v>14880</v>
      </c>
      <c r="G43" s="24">
        <f>SUMPRODUCT(A43*D43)</f>
        <v>15420</v>
      </c>
      <c r="H43" s="21">
        <v>65</v>
      </c>
      <c r="I43" s="18">
        <v>771</v>
      </c>
      <c r="J43" s="22">
        <v>383</v>
      </c>
      <c r="K43" s="22">
        <v>388</v>
      </c>
      <c r="L43" s="12">
        <f>SUM(M43:N43)</f>
        <v>50115</v>
      </c>
      <c r="M43" s="23">
        <f>SUMPRODUCT(H43*J43)</f>
        <v>24895</v>
      </c>
      <c r="N43" s="24">
        <f>SUMPRODUCT(H43*K43)</f>
        <v>25220</v>
      </c>
      <c r="O43" s="25">
        <v>100</v>
      </c>
      <c r="P43" s="11">
        <v>11</v>
      </c>
      <c r="Q43" s="22">
        <v>2</v>
      </c>
      <c r="R43" s="22">
        <v>9</v>
      </c>
      <c r="S43" s="12">
        <f>SUM(T43:U43)</f>
        <v>1100</v>
      </c>
      <c r="T43" s="23">
        <f>SUMPRODUCT(O43*Q43)</f>
        <v>200</v>
      </c>
      <c r="U43" s="24">
        <f>SUMPRODUCT(O43*R43)</f>
        <v>900</v>
      </c>
    </row>
    <row r="44" spans="1:21" ht="15" customHeight="1" x14ac:dyDescent="0.4">
      <c r="A44" s="21">
        <v>31</v>
      </c>
      <c r="B44" s="11">
        <v>1049</v>
      </c>
      <c r="C44" s="22">
        <v>519</v>
      </c>
      <c r="D44" s="22">
        <v>530</v>
      </c>
      <c r="E44" s="12">
        <f>SUM(F44:G44)</f>
        <v>32519</v>
      </c>
      <c r="F44" s="23">
        <f>SUMPRODUCT(A44*C44)</f>
        <v>16089</v>
      </c>
      <c r="G44" s="24">
        <f>SUMPRODUCT(A44*D44)</f>
        <v>16430</v>
      </c>
      <c r="H44" s="21">
        <v>66</v>
      </c>
      <c r="I44" s="18">
        <v>816</v>
      </c>
      <c r="J44" s="22">
        <v>409</v>
      </c>
      <c r="K44" s="22">
        <v>407</v>
      </c>
      <c r="L44" s="12">
        <f>SUM(M44:N44)</f>
        <v>53856</v>
      </c>
      <c r="M44" s="23">
        <f>SUMPRODUCT(H44*J44)</f>
        <v>26994</v>
      </c>
      <c r="N44" s="24">
        <f>SUMPRODUCT(H44*K44)</f>
        <v>26862</v>
      </c>
      <c r="O44" s="25">
        <v>101</v>
      </c>
      <c r="P44" s="11">
        <v>5</v>
      </c>
      <c r="Q44" s="22">
        <v>0</v>
      </c>
      <c r="R44" s="22">
        <v>5</v>
      </c>
      <c r="S44" s="12">
        <f>SUM(T44:U44)</f>
        <v>505</v>
      </c>
      <c r="T44" s="23">
        <f>SUMPRODUCT(O44*Q44)</f>
        <v>0</v>
      </c>
      <c r="U44" s="24">
        <f>SUMPRODUCT(O44*R44)</f>
        <v>505</v>
      </c>
    </row>
    <row r="45" spans="1:21" ht="15" customHeight="1" x14ac:dyDescent="0.4">
      <c r="A45" s="21">
        <v>32</v>
      </c>
      <c r="B45" s="11">
        <v>1043</v>
      </c>
      <c r="C45" s="22">
        <v>495</v>
      </c>
      <c r="D45" s="22">
        <v>548</v>
      </c>
      <c r="E45" s="12">
        <f>SUM(F45:G45)</f>
        <v>33376</v>
      </c>
      <c r="F45" s="23">
        <f>SUMPRODUCT(A45*C45)</f>
        <v>15840</v>
      </c>
      <c r="G45" s="24">
        <f>SUMPRODUCT(A45*D45)</f>
        <v>17536</v>
      </c>
      <c r="H45" s="21">
        <v>67</v>
      </c>
      <c r="I45" s="18">
        <v>804</v>
      </c>
      <c r="J45" s="22">
        <v>400</v>
      </c>
      <c r="K45" s="22">
        <v>404</v>
      </c>
      <c r="L45" s="12">
        <f>SUM(M45:N45)</f>
        <v>53868</v>
      </c>
      <c r="M45" s="23">
        <f>SUMPRODUCT(H45*J45)</f>
        <v>26800</v>
      </c>
      <c r="N45" s="24">
        <f>SUMPRODUCT(H45*K45)</f>
        <v>27068</v>
      </c>
      <c r="O45" s="25">
        <v>102</v>
      </c>
      <c r="P45" s="11">
        <v>7</v>
      </c>
      <c r="Q45" s="22">
        <v>2</v>
      </c>
      <c r="R45" s="22">
        <v>5</v>
      </c>
      <c r="S45" s="12">
        <f>SUM(T45:U45)</f>
        <v>714</v>
      </c>
      <c r="T45" s="23">
        <f>SUMPRODUCT(O45*Q45)</f>
        <v>204</v>
      </c>
      <c r="U45" s="24">
        <f>SUMPRODUCT(O45*R45)</f>
        <v>510</v>
      </c>
    </row>
    <row r="46" spans="1:21" ht="15" customHeight="1" x14ac:dyDescent="0.4">
      <c r="A46" s="21">
        <v>33</v>
      </c>
      <c r="B46" s="11">
        <v>1072</v>
      </c>
      <c r="C46" s="22">
        <v>508</v>
      </c>
      <c r="D46" s="22">
        <v>564</v>
      </c>
      <c r="E46" s="12">
        <f>SUM(F46:G46)</f>
        <v>35376</v>
      </c>
      <c r="F46" s="23">
        <f>SUMPRODUCT(A46*C46)</f>
        <v>16764</v>
      </c>
      <c r="G46" s="24">
        <f>SUMPRODUCT(A46*D46)</f>
        <v>18612</v>
      </c>
      <c r="H46" s="21">
        <v>68</v>
      </c>
      <c r="I46" s="18">
        <v>903</v>
      </c>
      <c r="J46" s="22">
        <v>441</v>
      </c>
      <c r="K46" s="22">
        <v>462</v>
      </c>
      <c r="L46" s="12">
        <f>SUM(M46:N46)</f>
        <v>61404</v>
      </c>
      <c r="M46" s="23">
        <f>SUMPRODUCT(H46*J46)</f>
        <v>29988</v>
      </c>
      <c r="N46" s="24">
        <f>SUMPRODUCT(H46*K46)</f>
        <v>31416</v>
      </c>
      <c r="O46" s="15" t="s">
        <v>70</v>
      </c>
      <c r="P46" s="11">
        <v>13</v>
      </c>
      <c r="Q46" s="22">
        <v>1</v>
      </c>
      <c r="R46" s="22">
        <v>12</v>
      </c>
      <c r="S46" s="12">
        <f>SUM(T46:U46)</f>
        <v>0</v>
      </c>
      <c r="T46" s="23">
        <v>0</v>
      </c>
      <c r="U46" s="24">
        <v>0</v>
      </c>
    </row>
    <row r="47" spans="1:21" ht="15" customHeight="1" x14ac:dyDescent="0.4">
      <c r="A47" s="21">
        <v>34</v>
      </c>
      <c r="B47" s="11">
        <v>1181</v>
      </c>
      <c r="C47" s="22">
        <v>557</v>
      </c>
      <c r="D47" s="22">
        <v>624</v>
      </c>
      <c r="E47" s="12">
        <f>SUM(F47:G47)</f>
        <v>40154</v>
      </c>
      <c r="F47" s="23">
        <f>SUMPRODUCT(A47*C47)</f>
        <v>18938</v>
      </c>
      <c r="G47" s="24">
        <f>SUMPRODUCT(A47*D47)</f>
        <v>21216</v>
      </c>
      <c r="H47" s="21">
        <v>69</v>
      </c>
      <c r="I47" s="18">
        <v>1033</v>
      </c>
      <c r="J47" s="22">
        <v>500</v>
      </c>
      <c r="K47" s="22">
        <v>533</v>
      </c>
      <c r="L47" s="12">
        <f>SUM(M47:N47)</f>
        <v>71277</v>
      </c>
      <c r="M47" s="23">
        <f>SUMPRODUCT(H47*J47)</f>
        <v>34500</v>
      </c>
      <c r="N47" s="24">
        <f>SUMPRODUCT(H47*K47)</f>
        <v>36777</v>
      </c>
      <c r="O47" s="15" t="s">
        <v>71</v>
      </c>
      <c r="P47" s="11">
        <v>0</v>
      </c>
      <c r="Q47" s="22">
        <v>0</v>
      </c>
      <c r="R47" s="22">
        <v>0</v>
      </c>
      <c r="S47" s="12">
        <f>SUM(T47:U47)</f>
        <v>0</v>
      </c>
      <c r="T47" s="23">
        <v>0</v>
      </c>
      <c r="U47" s="24">
        <v>0</v>
      </c>
    </row>
    <row r="49" spans="1:7" x14ac:dyDescent="0.4">
      <c r="A49" s="26" t="s">
        <v>23</v>
      </c>
      <c r="B49" s="27">
        <f>E5/(B5-P47)</f>
        <v>45.022018061785253</v>
      </c>
      <c r="C49" s="27">
        <f>AVERAGE((F5/(C5-Q47)))</f>
        <v>43.757629938662497</v>
      </c>
      <c r="D49" s="27">
        <f>AVERAGE(G5/(D5-R47))</f>
        <v>46.209139659594314</v>
      </c>
      <c r="E49" s="27"/>
      <c r="F49" s="27"/>
      <c r="G49" s="27"/>
    </row>
    <row r="50" spans="1:7" x14ac:dyDescent="0.4">
      <c r="A50" s="1"/>
      <c r="B50" s="28" t="s">
        <v>6</v>
      </c>
      <c r="C50" s="28" t="s">
        <v>7</v>
      </c>
      <c r="D50" s="28" t="s">
        <v>8</v>
      </c>
      <c r="E50" s="28"/>
      <c r="F50" s="28"/>
      <c r="G50" s="2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W21" sqref="W21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 x14ac:dyDescent="0.4">
      <c r="O3" s="36" t="s">
        <v>24</v>
      </c>
      <c r="P3" s="36"/>
      <c r="Q3" s="36"/>
      <c r="R3" s="3" t="s">
        <v>25</v>
      </c>
      <c r="Z3" s="31" t="s">
        <v>18</v>
      </c>
    </row>
    <row r="4" spans="1:26" ht="15" customHeight="1" x14ac:dyDescent="0.4">
      <c r="A4" s="4" t="s">
        <v>1</v>
      </c>
      <c r="B4" s="5" t="s">
        <v>2</v>
      </c>
      <c r="C4" s="5" t="s">
        <v>3</v>
      </c>
      <c r="D4" s="5" t="s">
        <v>4</v>
      </c>
      <c r="E4" s="6" t="s">
        <v>26</v>
      </c>
      <c r="F4" s="7" t="s">
        <v>27</v>
      </c>
      <c r="G4" s="8" t="s">
        <v>28</v>
      </c>
      <c r="H4" s="4" t="s">
        <v>5</v>
      </c>
      <c r="I4" s="4" t="s">
        <v>2</v>
      </c>
      <c r="J4" s="4" t="s">
        <v>3</v>
      </c>
      <c r="K4" s="4" t="s">
        <v>4</v>
      </c>
      <c r="L4" s="6" t="s">
        <v>26</v>
      </c>
      <c r="M4" s="7" t="s">
        <v>27</v>
      </c>
      <c r="N4" s="8" t="s">
        <v>28</v>
      </c>
      <c r="O4" s="9" t="s">
        <v>5</v>
      </c>
      <c r="P4" s="9" t="s">
        <v>9</v>
      </c>
      <c r="Q4" s="9" t="s">
        <v>3</v>
      </c>
      <c r="R4" s="9" t="s">
        <v>4</v>
      </c>
      <c r="S4" s="6" t="s">
        <v>6</v>
      </c>
      <c r="T4" s="7" t="s">
        <v>7</v>
      </c>
      <c r="U4" s="8" t="s">
        <v>8</v>
      </c>
      <c r="W4" s="19" t="s">
        <v>1</v>
      </c>
      <c r="X4" s="30" t="s">
        <v>14</v>
      </c>
      <c r="Y4" s="32" t="s">
        <v>15</v>
      </c>
      <c r="Z4" s="32" t="s">
        <v>16</v>
      </c>
    </row>
    <row r="5" spans="1:26" ht="15" customHeight="1" x14ac:dyDescent="0.4">
      <c r="A5" s="10" t="s">
        <v>9</v>
      </c>
      <c r="B5" s="11">
        <v>83282</v>
      </c>
      <c r="C5" s="11">
        <v>40336</v>
      </c>
      <c r="D5" s="11">
        <v>42946</v>
      </c>
      <c r="E5" s="12">
        <f t="shared" ref="E5:G5" si="0">SUM(E6+E12+E18+E24+E30+E36+E42+L6+L12+L18+L24+L30+L36+L42+S6+S12+S18+S24+S30+S36+S42)</f>
        <v>3750577</v>
      </c>
      <c r="F5" s="13">
        <f t="shared" si="0"/>
        <v>1764872</v>
      </c>
      <c r="G5" s="14">
        <f t="shared" si="0"/>
        <v>1985705</v>
      </c>
      <c r="H5" s="40"/>
      <c r="I5" s="41"/>
      <c r="J5" s="41"/>
      <c r="K5" s="41"/>
      <c r="L5" s="41"/>
      <c r="M5" s="41"/>
      <c r="N5" s="41"/>
      <c r="O5" s="41"/>
      <c r="P5" s="41"/>
      <c r="Q5" s="41"/>
      <c r="R5" s="42"/>
      <c r="S5" s="5"/>
      <c r="T5" s="5"/>
      <c r="U5" s="5"/>
      <c r="W5" s="19" t="s">
        <v>11</v>
      </c>
      <c r="X5" s="15">
        <f>SUM(前月!B6+前月!B12+前月!B18)</f>
        <v>9797</v>
      </c>
      <c r="Y5" s="15">
        <f>SUM(B6+B12+B18)</f>
        <v>9814</v>
      </c>
      <c r="Z5" s="29">
        <f>Y5-X5</f>
        <v>17</v>
      </c>
    </row>
    <row r="6" spans="1:26" ht="15" customHeight="1" x14ac:dyDescent="0.4">
      <c r="A6" s="17" t="s">
        <v>29</v>
      </c>
      <c r="B6" s="11">
        <v>3596</v>
      </c>
      <c r="C6" s="11">
        <v>1885</v>
      </c>
      <c r="D6" s="11">
        <v>1711</v>
      </c>
      <c r="E6" s="12">
        <f>SUM(E7:E11)</f>
        <v>7313</v>
      </c>
      <c r="F6" s="13">
        <f>SUM(F7:F11)</f>
        <v>3803</v>
      </c>
      <c r="G6" s="14">
        <f>SUM(G7:G11)</f>
        <v>3510</v>
      </c>
      <c r="H6" s="17" t="s">
        <v>30</v>
      </c>
      <c r="I6" s="18">
        <v>6133</v>
      </c>
      <c r="J6" s="18">
        <v>3072</v>
      </c>
      <c r="K6" s="18">
        <v>3061</v>
      </c>
      <c r="L6" s="12">
        <f>SUM(L7:L11)</f>
        <v>227012</v>
      </c>
      <c r="M6" s="13">
        <f>SUM(M7:M11)</f>
        <v>113724</v>
      </c>
      <c r="N6" s="14">
        <f>SUM(N7:N11)</f>
        <v>113288</v>
      </c>
      <c r="O6" s="17" t="s">
        <v>31</v>
      </c>
      <c r="P6" s="18">
        <v>4643</v>
      </c>
      <c r="Q6" s="18">
        <v>2157</v>
      </c>
      <c r="R6" s="18">
        <v>2486</v>
      </c>
      <c r="S6" s="12">
        <f>SUM(S7:S11)</f>
        <v>333192</v>
      </c>
      <c r="T6" s="13">
        <f>SUM(T7:T11)</f>
        <v>154682</v>
      </c>
      <c r="U6" s="14">
        <f>SUM(U7:U11)</f>
        <v>178510</v>
      </c>
      <c r="W6" s="19" t="s">
        <v>12</v>
      </c>
      <c r="X6" s="15">
        <f>SUM(前月!B24+前月!B30+前月!B36+前月!B42+前月!I6+前月!I12+前月!I18+前月!I24+前月!I30+前月!I36)</f>
        <v>53550</v>
      </c>
      <c r="Y6" s="15">
        <f>SUM(B24+B30+B36+B42+I6+I12+I18+I24+I30+I36)</f>
        <v>53639</v>
      </c>
      <c r="Z6" s="29">
        <f t="shared" ref="Z6:Z7" si="1">Y6-X6</f>
        <v>89</v>
      </c>
    </row>
    <row r="7" spans="1:26" ht="15" customHeight="1" x14ac:dyDescent="0.4">
      <c r="A7" s="21">
        <v>0</v>
      </c>
      <c r="B7" s="11">
        <v>670</v>
      </c>
      <c r="C7" s="22">
        <v>353</v>
      </c>
      <c r="D7" s="22">
        <v>317</v>
      </c>
      <c r="E7" s="12">
        <f>SUM(F7:G7)</f>
        <v>0</v>
      </c>
      <c r="F7" s="23">
        <f>SUMPRODUCT(A7*C7)</f>
        <v>0</v>
      </c>
      <c r="G7" s="24">
        <f>SUMPRODUCT(A7*D7)</f>
        <v>0</v>
      </c>
      <c r="H7" s="21">
        <v>35</v>
      </c>
      <c r="I7" s="18">
        <v>1190</v>
      </c>
      <c r="J7" s="22">
        <v>608</v>
      </c>
      <c r="K7" s="22">
        <v>582</v>
      </c>
      <c r="L7" s="12">
        <f>SUM(M7:N7)</f>
        <v>41650</v>
      </c>
      <c r="M7" s="23">
        <f>SUMPRODUCT(H7*J7)</f>
        <v>21280</v>
      </c>
      <c r="N7" s="24">
        <f>SUMPRODUCT(H7*K7)</f>
        <v>20370</v>
      </c>
      <c r="O7" s="25">
        <v>70</v>
      </c>
      <c r="P7" s="11">
        <v>1118</v>
      </c>
      <c r="Q7" s="22">
        <v>545</v>
      </c>
      <c r="R7" s="22">
        <v>573</v>
      </c>
      <c r="S7" s="12">
        <f>SUM(T7:U7)</f>
        <v>78260</v>
      </c>
      <c r="T7" s="23">
        <f>SUMPRODUCT(O7*Q7)</f>
        <v>38150</v>
      </c>
      <c r="U7" s="24">
        <f>SUMPRODUCT(O7*R7)</f>
        <v>40110</v>
      </c>
      <c r="W7" s="19" t="s">
        <v>13</v>
      </c>
      <c r="X7" s="15">
        <f>SUM(前月!I42+前月!P6+前月!P12+前月!P18+前月!P24+前月!P30+前月!P36+前月!P42)</f>
        <v>19812</v>
      </c>
      <c r="Y7" s="15">
        <f>SUM(I42+P6+P12+P18+P24+P30+P36+P42)</f>
        <v>19829</v>
      </c>
      <c r="Z7" s="29">
        <f t="shared" si="1"/>
        <v>17</v>
      </c>
    </row>
    <row r="8" spans="1:26" ht="15" customHeight="1" x14ac:dyDescent="0.4">
      <c r="A8" s="21">
        <v>1</v>
      </c>
      <c r="B8" s="11">
        <v>720</v>
      </c>
      <c r="C8" s="22">
        <v>372</v>
      </c>
      <c r="D8" s="22">
        <v>348</v>
      </c>
      <c r="E8" s="12">
        <f>SUM(F8:G8)</f>
        <v>720</v>
      </c>
      <c r="F8" s="23">
        <f>SUMPRODUCT(A8*C8)</f>
        <v>372</v>
      </c>
      <c r="G8" s="24">
        <f>SUMPRODUCT(A8*D8)</f>
        <v>348</v>
      </c>
      <c r="H8" s="21">
        <v>36</v>
      </c>
      <c r="I8" s="18">
        <v>1258</v>
      </c>
      <c r="J8" s="22">
        <v>611</v>
      </c>
      <c r="K8" s="22">
        <v>647</v>
      </c>
      <c r="L8" s="12">
        <f>SUM(M8:N8)</f>
        <v>45288</v>
      </c>
      <c r="M8" s="23">
        <f>SUMPRODUCT(H8*J8)</f>
        <v>21996</v>
      </c>
      <c r="N8" s="24">
        <f>SUMPRODUCT(H8*K8)</f>
        <v>23292</v>
      </c>
      <c r="O8" s="25">
        <v>71</v>
      </c>
      <c r="P8" s="11">
        <v>1077</v>
      </c>
      <c r="Q8" s="22">
        <v>509</v>
      </c>
      <c r="R8" s="22">
        <v>568</v>
      </c>
      <c r="S8" s="12">
        <f>SUM(T8:U8)</f>
        <v>76467</v>
      </c>
      <c r="T8" s="23">
        <f>SUMPRODUCT(O8*Q8)</f>
        <v>36139</v>
      </c>
      <c r="U8" s="24">
        <f>SUMPRODUCT(O8*R8)</f>
        <v>40328</v>
      </c>
      <c r="W8" s="19" t="s">
        <v>17</v>
      </c>
      <c r="X8" s="15">
        <f t="shared" ref="X8:Z8" si="2">SUM(X5:X7)</f>
        <v>83159</v>
      </c>
      <c r="Y8" s="15">
        <f t="shared" si="2"/>
        <v>83282</v>
      </c>
      <c r="Z8" s="15">
        <f t="shared" si="2"/>
        <v>123</v>
      </c>
    </row>
    <row r="9" spans="1:26" ht="15" customHeight="1" x14ac:dyDescent="0.4">
      <c r="A9" s="21">
        <v>2</v>
      </c>
      <c r="B9" s="11">
        <v>767</v>
      </c>
      <c r="C9" s="22">
        <v>419</v>
      </c>
      <c r="D9" s="22">
        <v>348</v>
      </c>
      <c r="E9" s="12">
        <f>SUM(F9:G9)</f>
        <v>1534</v>
      </c>
      <c r="F9" s="23">
        <f>SUMPRODUCT(A9*C9)</f>
        <v>838</v>
      </c>
      <c r="G9" s="24">
        <f>SUMPRODUCT(A9*D9)</f>
        <v>696</v>
      </c>
      <c r="H9" s="21">
        <v>37</v>
      </c>
      <c r="I9" s="18">
        <v>1193</v>
      </c>
      <c r="J9" s="22">
        <v>599</v>
      </c>
      <c r="K9" s="22">
        <v>594</v>
      </c>
      <c r="L9" s="12">
        <f>SUM(M9:N9)</f>
        <v>44141</v>
      </c>
      <c r="M9" s="23">
        <f>SUMPRODUCT(H9*J9)</f>
        <v>22163</v>
      </c>
      <c r="N9" s="24">
        <f>SUMPRODUCT(H9*K9)</f>
        <v>21978</v>
      </c>
      <c r="O9" s="25">
        <v>72</v>
      </c>
      <c r="P9" s="11">
        <v>1009</v>
      </c>
      <c r="Q9" s="22">
        <v>462</v>
      </c>
      <c r="R9" s="22">
        <v>547</v>
      </c>
      <c r="S9" s="12">
        <f>SUM(T9:U9)</f>
        <v>72648</v>
      </c>
      <c r="T9" s="23">
        <f>SUMPRODUCT(O9*Q9)</f>
        <v>33264</v>
      </c>
      <c r="U9" s="24">
        <f>SUMPRODUCT(O9*R9)</f>
        <v>39384</v>
      </c>
    </row>
    <row r="10" spans="1:26" ht="15" customHeight="1" x14ac:dyDescent="0.4">
      <c r="A10" s="21">
        <v>3</v>
      </c>
      <c r="B10" s="11">
        <v>697</v>
      </c>
      <c r="C10" s="22">
        <v>371</v>
      </c>
      <c r="D10" s="22">
        <v>326</v>
      </c>
      <c r="E10" s="12">
        <f>SUM(F10:G10)</f>
        <v>2091</v>
      </c>
      <c r="F10" s="23">
        <f>SUMPRODUCT(A10*C10)</f>
        <v>1113</v>
      </c>
      <c r="G10" s="24">
        <f>SUMPRODUCT(A10*D10)</f>
        <v>978</v>
      </c>
      <c r="H10" s="21">
        <v>38</v>
      </c>
      <c r="I10" s="18">
        <v>1255</v>
      </c>
      <c r="J10" s="22">
        <v>621</v>
      </c>
      <c r="K10" s="22">
        <v>634</v>
      </c>
      <c r="L10" s="12">
        <f>SUM(M10:N10)</f>
        <v>47690</v>
      </c>
      <c r="M10" s="23">
        <f>SUMPRODUCT(H10*J10)</f>
        <v>23598</v>
      </c>
      <c r="N10" s="24">
        <f>SUMPRODUCT(H10*K10)</f>
        <v>24092</v>
      </c>
      <c r="O10" s="25">
        <v>73</v>
      </c>
      <c r="P10" s="11">
        <v>669</v>
      </c>
      <c r="Q10" s="22">
        <v>305</v>
      </c>
      <c r="R10" s="22">
        <v>364</v>
      </c>
      <c r="S10" s="12">
        <f>SUM(T10:U10)</f>
        <v>48837</v>
      </c>
      <c r="T10" s="23">
        <f>SUMPRODUCT(O10*Q10)</f>
        <v>22265</v>
      </c>
      <c r="U10" s="24">
        <f>SUMPRODUCT(O10*R10)</f>
        <v>26572</v>
      </c>
    </row>
    <row r="11" spans="1:26" ht="15" customHeight="1" x14ac:dyDescent="0.4">
      <c r="A11" s="21">
        <v>4</v>
      </c>
      <c r="B11" s="11">
        <v>742</v>
      </c>
      <c r="C11" s="22">
        <v>370</v>
      </c>
      <c r="D11" s="22">
        <v>372</v>
      </c>
      <c r="E11" s="12">
        <f>SUM(F11:G11)</f>
        <v>2968</v>
      </c>
      <c r="F11" s="23">
        <f>SUMPRODUCT(A11*C11)</f>
        <v>1480</v>
      </c>
      <c r="G11" s="24">
        <f>SUMPRODUCT(A11*D11)</f>
        <v>1488</v>
      </c>
      <c r="H11" s="21">
        <v>39</v>
      </c>
      <c r="I11" s="18">
        <v>1237</v>
      </c>
      <c r="J11" s="22">
        <v>633</v>
      </c>
      <c r="K11" s="22">
        <v>604</v>
      </c>
      <c r="L11" s="12">
        <f>SUM(M11:N11)</f>
        <v>48243</v>
      </c>
      <c r="M11" s="23">
        <f>SUMPRODUCT(H11*J11)</f>
        <v>24687</v>
      </c>
      <c r="N11" s="24">
        <f>SUMPRODUCT(H11*K11)</f>
        <v>23556</v>
      </c>
      <c r="O11" s="25">
        <v>74</v>
      </c>
      <c r="P11" s="11">
        <v>770</v>
      </c>
      <c r="Q11" s="22">
        <v>336</v>
      </c>
      <c r="R11" s="22">
        <v>434</v>
      </c>
      <c r="S11" s="12">
        <f>SUM(T11:U11)</f>
        <v>56980</v>
      </c>
      <c r="T11" s="23">
        <f>SUMPRODUCT(O11*Q11)</f>
        <v>24864</v>
      </c>
      <c r="U11" s="24">
        <f>SUMPRODUCT(O11*R11)</f>
        <v>32116</v>
      </c>
    </row>
    <row r="12" spans="1:26" ht="15" customHeight="1" x14ac:dyDescent="0.4">
      <c r="A12" s="17" t="s">
        <v>32</v>
      </c>
      <c r="B12" s="11">
        <v>3219</v>
      </c>
      <c r="C12" s="11">
        <v>1642</v>
      </c>
      <c r="D12" s="11">
        <v>1577</v>
      </c>
      <c r="E12" s="12">
        <f>SUM(E13:E17)</f>
        <v>22293</v>
      </c>
      <c r="F12" s="13">
        <f>SUM(F13:F17)</f>
        <v>11399</v>
      </c>
      <c r="G12" s="14">
        <f>SUM(G13:G17)</f>
        <v>10894</v>
      </c>
      <c r="H12" s="17" t="s">
        <v>33</v>
      </c>
      <c r="I12" s="18">
        <v>6437</v>
      </c>
      <c r="J12" s="18">
        <v>3265</v>
      </c>
      <c r="K12" s="18">
        <v>3172</v>
      </c>
      <c r="L12" s="12">
        <f>SUM(L13:L17)</f>
        <v>270508</v>
      </c>
      <c r="M12" s="13">
        <f>SUM(M13:M17)</f>
        <v>137171</v>
      </c>
      <c r="N12" s="14">
        <f>SUM(N13:N17)</f>
        <v>133337</v>
      </c>
      <c r="O12" s="17" t="s">
        <v>34</v>
      </c>
      <c r="P12" s="11">
        <v>4202</v>
      </c>
      <c r="Q12" s="18">
        <v>1752</v>
      </c>
      <c r="R12" s="18">
        <v>2450</v>
      </c>
      <c r="S12" s="12">
        <f>SUM(S13:S17)</f>
        <v>323168</v>
      </c>
      <c r="T12" s="13">
        <f>SUM(T13:T17)</f>
        <v>134741</v>
      </c>
      <c r="U12" s="14">
        <f>SUM(U13:U17)</f>
        <v>188427</v>
      </c>
    </row>
    <row r="13" spans="1:26" ht="15" customHeight="1" x14ac:dyDescent="0.4">
      <c r="A13" s="21">
        <v>5</v>
      </c>
      <c r="B13" s="11">
        <v>689</v>
      </c>
      <c r="C13" s="22">
        <v>347</v>
      </c>
      <c r="D13" s="22">
        <v>342</v>
      </c>
      <c r="E13" s="12">
        <f>SUM(F13:G13)</f>
        <v>3445</v>
      </c>
      <c r="F13" s="23">
        <f>SUMPRODUCT(A13*C13)</f>
        <v>1735</v>
      </c>
      <c r="G13" s="24">
        <f>SUMPRODUCT(A13*D13)</f>
        <v>1710</v>
      </c>
      <c r="H13" s="21">
        <v>40</v>
      </c>
      <c r="I13" s="18">
        <v>1252</v>
      </c>
      <c r="J13" s="22">
        <v>629</v>
      </c>
      <c r="K13" s="22">
        <v>623</v>
      </c>
      <c r="L13" s="12">
        <f>SUM(M13:N13)</f>
        <v>50080</v>
      </c>
      <c r="M13" s="23">
        <f>SUMPRODUCT(H13*J13)</f>
        <v>25160</v>
      </c>
      <c r="N13" s="24">
        <f>SUMPRODUCT(H13*K13)</f>
        <v>24920</v>
      </c>
      <c r="O13" s="25">
        <v>75</v>
      </c>
      <c r="P13" s="11">
        <v>904</v>
      </c>
      <c r="Q13" s="22">
        <v>373</v>
      </c>
      <c r="R13" s="22">
        <v>531</v>
      </c>
      <c r="S13" s="12">
        <f>SUM(T13:U13)</f>
        <v>67800</v>
      </c>
      <c r="T13" s="23">
        <f>SUMPRODUCT(O13*Q13)</f>
        <v>27975</v>
      </c>
      <c r="U13" s="24">
        <f>SUMPRODUCT(O13*R13)</f>
        <v>39825</v>
      </c>
    </row>
    <row r="14" spans="1:26" ht="15" customHeight="1" x14ac:dyDescent="0.4">
      <c r="A14" s="21">
        <v>6</v>
      </c>
      <c r="B14" s="11">
        <v>673</v>
      </c>
      <c r="C14" s="22">
        <v>348</v>
      </c>
      <c r="D14" s="22">
        <v>325</v>
      </c>
      <c r="E14" s="12">
        <f>SUM(F14:G14)</f>
        <v>4038</v>
      </c>
      <c r="F14" s="23">
        <f>SUMPRODUCT(A14*C14)</f>
        <v>2088</v>
      </c>
      <c r="G14" s="24">
        <f>SUMPRODUCT(A14*D14)</f>
        <v>1950</v>
      </c>
      <c r="H14" s="21">
        <v>41</v>
      </c>
      <c r="I14" s="18">
        <v>1301</v>
      </c>
      <c r="J14" s="22">
        <v>680</v>
      </c>
      <c r="K14" s="22">
        <v>621</v>
      </c>
      <c r="L14" s="12">
        <f>SUM(M14:N14)</f>
        <v>53341</v>
      </c>
      <c r="M14" s="23">
        <f>SUMPRODUCT(H14*J14)</f>
        <v>27880</v>
      </c>
      <c r="N14" s="24">
        <f>SUMPRODUCT(H14*K14)</f>
        <v>25461</v>
      </c>
      <c r="O14" s="25">
        <v>76</v>
      </c>
      <c r="P14" s="11">
        <v>884</v>
      </c>
      <c r="Q14" s="22">
        <v>378</v>
      </c>
      <c r="R14" s="22">
        <v>506</v>
      </c>
      <c r="S14" s="12">
        <f>SUM(T14:U14)</f>
        <v>67184</v>
      </c>
      <c r="T14" s="23">
        <f>SUMPRODUCT(O14*Q14)</f>
        <v>28728</v>
      </c>
      <c r="U14" s="24">
        <f>SUMPRODUCT(O14*R14)</f>
        <v>38456</v>
      </c>
    </row>
    <row r="15" spans="1:26" ht="15" customHeight="1" x14ac:dyDescent="0.4">
      <c r="A15" s="21">
        <v>7</v>
      </c>
      <c r="B15" s="11">
        <v>638</v>
      </c>
      <c r="C15" s="22">
        <v>316</v>
      </c>
      <c r="D15" s="22">
        <v>322</v>
      </c>
      <c r="E15" s="12">
        <f>SUM(F15:G15)</f>
        <v>4466</v>
      </c>
      <c r="F15" s="23">
        <f>SUMPRODUCT(A15*C15)</f>
        <v>2212</v>
      </c>
      <c r="G15" s="24">
        <f>SUMPRODUCT(A15*D15)</f>
        <v>2254</v>
      </c>
      <c r="H15" s="21">
        <v>42</v>
      </c>
      <c r="I15" s="18">
        <v>1263</v>
      </c>
      <c r="J15" s="22">
        <v>648</v>
      </c>
      <c r="K15" s="22">
        <v>615</v>
      </c>
      <c r="L15" s="12">
        <f>SUM(M15:N15)</f>
        <v>53046</v>
      </c>
      <c r="M15" s="23">
        <f>SUMPRODUCT(H15*J15)</f>
        <v>27216</v>
      </c>
      <c r="N15" s="24">
        <f>SUMPRODUCT(H15*K15)</f>
        <v>25830</v>
      </c>
      <c r="O15" s="25">
        <v>77</v>
      </c>
      <c r="P15" s="11">
        <v>861</v>
      </c>
      <c r="Q15" s="22">
        <v>350</v>
      </c>
      <c r="R15" s="22">
        <v>511</v>
      </c>
      <c r="S15" s="12">
        <f>SUM(T15:U15)</f>
        <v>66297</v>
      </c>
      <c r="T15" s="23">
        <f>SUMPRODUCT(O15*Q15)</f>
        <v>26950</v>
      </c>
      <c r="U15" s="24">
        <f>SUMPRODUCT(O15*R15)</f>
        <v>39347</v>
      </c>
    </row>
    <row r="16" spans="1:26" ht="15" customHeight="1" x14ac:dyDescent="0.4">
      <c r="A16" s="21">
        <v>8</v>
      </c>
      <c r="B16" s="11">
        <v>627</v>
      </c>
      <c r="C16" s="22">
        <v>315</v>
      </c>
      <c r="D16" s="22">
        <v>312</v>
      </c>
      <c r="E16" s="12">
        <f>SUM(F16:G16)</f>
        <v>5016</v>
      </c>
      <c r="F16" s="23">
        <f>SUMPRODUCT(A16*C16)</f>
        <v>2520</v>
      </c>
      <c r="G16" s="24">
        <f>SUMPRODUCT(A16*D16)</f>
        <v>2496</v>
      </c>
      <c r="H16" s="21">
        <v>43</v>
      </c>
      <c r="I16" s="18">
        <v>1283</v>
      </c>
      <c r="J16" s="22">
        <v>637</v>
      </c>
      <c r="K16" s="22">
        <v>646</v>
      </c>
      <c r="L16" s="12">
        <f>SUM(M16:N16)</f>
        <v>55169</v>
      </c>
      <c r="M16" s="23">
        <f>SUMPRODUCT(H16*J16)</f>
        <v>27391</v>
      </c>
      <c r="N16" s="24">
        <f>SUMPRODUCT(H16*K16)</f>
        <v>27778</v>
      </c>
      <c r="O16" s="25">
        <v>78</v>
      </c>
      <c r="P16" s="11">
        <v>800</v>
      </c>
      <c r="Q16" s="22">
        <v>341</v>
      </c>
      <c r="R16" s="22">
        <v>459</v>
      </c>
      <c r="S16" s="12">
        <f>SUM(T16:U16)</f>
        <v>62400</v>
      </c>
      <c r="T16" s="23">
        <f>SUMPRODUCT(O16*Q16)</f>
        <v>26598</v>
      </c>
      <c r="U16" s="24">
        <f>SUMPRODUCT(O16*R16)</f>
        <v>35802</v>
      </c>
    </row>
    <row r="17" spans="1:21" ht="15" customHeight="1" x14ac:dyDescent="0.4">
      <c r="A17" s="21">
        <v>9</v>
      </c>
      <c r="B17" s="11">
        <v>592</v>
      </c>
      <c r="C17" s="22">
        <v>316</v>
      </c>
      <c r="D17" s="22">
        <v>276</v>
      </c>
      <c r="E17" s="12">
        <f>SUM(F17:G17)</f>
        <v>5328</v>
      </c>
      <c r="F17" s="23">
        <f>SUMPRODUCT(A17*C17)</f>
        <v>2844</v>
      </c>
      <c r="G17" s="24">
        <f>SUMPRODUCT(A17*D17)</f>
        <v>2484</v>
      </c>
      <c r="H17" s="21">
        <v>44</v>
      </c>
      <c r="I17" s="18">
        <v>1338</v>
      </c>
      <c r="J17" s="22">
        <v>671</v>
      </c>
      <c r="K17" s="22">
        <v>667</v>
      </c>
      <c r="L17" s="12">
        <f>SUM(M17:N17)</f>
        <v>58872</v>
      </c>
      <c r="M17" s="23">
        <f>SUMPRODUCT(H17*J17)</f>
        <v>29524</v>
      </c>
      <c r="N17" s="24">
        <f>SUMPRODUCT(H17*K17)</f>
        <v>29348</v>
      </c>
      <c r="O17" s="25">
        <v>79</v>
      </c>
      <c r="P17" s="11">
        <v>753</v>
      </c>
      <c r="Q17" s="22">
        <v>310</v>
      </c>
      <c r="R17" s="22">
        <v>443</v>
      </c>
      <c r="S17" s="12">
        <f>SUM(T17:U17)</f>
        <v>59487</v>
      </c>
      <c r="T17" s="23">
        <f>SUMPRODUCT(O17*Q17)</f>
        <v>24490</v>
      </c>
      <c r="U17" s="24">
        <f>SUMPRODUCT(O17*R17)</f>
        <v>34997</v>
      </c>
    </row>
    <row r="18" spans="1:21" ht="15" customHeight="1" x14ac:dyDescent="0.4">
      <c r="A18" s="17" t="s">
        <v>35</v>
      </c>
      <c r="B18" s="11">
        <v>2999</v>
      </c>
      <c r="C18" s="11">
        <v>1528</v>
      </c>
      <c r="D18" s="11">
        <v>1471</v>
      </c>
      <c r="E18" s="12">
        <f>SUM(E19:E23)</f>
        <v>35904</v>
      </c>
      <c r="F18" s="13">
        <f>SUM(F19:F23)</f>
        <v>18252</v>
      </c>
      <c r="G18" s="14">
        <f>SUM(G19:G23)</f>
        <v>17652</v>
      </c>
      <c r="H18" s="17" t="s">
        <v>36</v>
      </c>
      <c r="I18" s="18">
        <v>6843</v>
      </c>
      <c r="J18" s="18">
        <v>3414</v>
      </c>
      <c r="K18" s="18">
        <v>3429</v>
      </c>
      <c r="L18" s="12">
        <f>SUM(L19:L23)</f>
        <v>321637</v>
      </c>
      <c r="M18" s="13">
        <f>SUM(M19:M23)</f>
        <v>160426</v>
      </c>
      <c r="N18" s="14">
        <f>SUM(N19:N23)</f>
        <v>161211</v>
      </c>
      <c r="O18" s="17" t="s">
        <v>37</v>
      </c>
      <c r="P18" s="11">
        <v>3304</v>
      </c>
      <c r="Q18" s="18">
        <v>1309</v>
      </c>
      <c r="R18" s="18">
        <v>1995</v>
      </c>
      <c r="S18" s="12">
        <f>SUM(S19:S23)</f>
        <v>270965</v>
      </c>
      <c r="T18" s="13">
        <f>SUM(T19:T23)</f>
        <v>107265</v>
      </c>
      <c r="U18" s="14">
        <f>SUM(U19:U23)</f>
        <v>163700</v>
      </c>
    </row>
    <row r="19" spans="1:21" ht="15" customHeight="1" x14ac:dyDescent="0.4">
      <c r="A19" s="21">
        <v>10</v>
      </c>
      <c r="B19" s="11">
        <v>631</v>
      </c>
      <c r="C19" s="22">
        <v>325</v>
      </c>
      <c r="D19" s="22">
        <v>306</v>
      </c>
      <c r="E19" s="12">
        <f>SUM(F19:G19)</f>
        <v>6310</v>
      </c>
      <c r="F19" s="23">
        <f>SUMPRODUCT(A19*C19)</f>
        <v>3250</v>
      </c>
      <c r="G19" s="24">
        <f>SUMPRODUCT(A19*D19)</f>
        <v>3060</v>
      </c>
      <c r="H19" s="21">
        <v>45</v>
      </c>
      <c r="I19" s="18">
        <v>1331</v>
      </c>
      <c r="J19" s="22">
        <v>669</v>
      </c>
      <c r="K19" s="22">
        <v>662</v>
      </c>
      <c r="L19" s="12">
        <f>SUM(M19:N19)</f>
        <v>59895</v>
      </c>
      <c r="M19" s="23">
        <f>SUMPRODUCT(H19*J19)</f>
        <v>30105</v>
      </c>
      <c r="N19" s="24">
        <f>SUMPRODUCT(H19*K19)</f>
        <v>29790</v>
      </c>
      <c r="O19" s="25">
        <v>80</v>
      </c>
      <c r="P19" s="11">
        <v>629</v>
      </c>
      <c r="Q19" s="22">
        <v>270</v>
      </c>
      <c r="R19" s="22">
        <v>359</v>
      </c>
      <c r="S19" s="12">
        <f>SUM(T19:U19)</f>
        <v>50320</v>
      </c>
      <c r="T19" s="23">
        <f>SUMPRODUCT(O19*Q19)</f>
        <v>21600</v>
      </c>
      <c r="U19" s="24">
        <f>SUMPRODUCT(O19*R19)</f>
        <v>28720</v>
      </c>
    </row>
    <row r="20" spans="1:21" ht="15" customHeight="1" x14ac:dyDescent="0.4">
      <c r="A20" s="21">
        <v>11</v>
      </c>
      <c r="B20" s="11">
        <v>622</v>
      </c>
      <c r="C20" s="22">
        <v>322</v>
      </c>
      <c r="D20" s="22">
        <v>300</v>
      </c>
      <c r="E20" s="12">
        <f>SUM(F20:G20)</f>
        <v>6842</v>
      </c>
      <c r="F20" s="23">
        <f>SUMPRODUCT(A20*C20)</f>
        <v>3542</v>
      </c>
      <c r="G20" s="24">
        <f>SUMPRODUCT(A20*D20)</f>
        <v>3300</v>
      </c>
      <c r="H20" s="21">
        <v>46</v>
      </c>
      <c r="I20" s="18">
        <v>1431</v>
      </c>
      <c r="J20" s="22">
        <v>711</v>
      </c>
      <c r="K20" s="22">
        <v>720</v>
      </c>
      <c r="L20" s="12">
        <f>SUM(M20:N20)</f>
        <v>65826</v>
      </c>
      <c r="M20" s="23">
        <f>SUMPRODUCT(H20*J20)</f>
        <v>32706</v>
      </c>
      <c r="N20" s="24">
        <f>SUMPRODUCT(H20*K20)</f>
        <v>33120</v>
      </c>
      <c r="O20" s="25">
        <v>81</v>
      </c>
      <c r="P20" s="11">
        <v>676</v>
      </c>
      <c r="Q20" s="22">
        <v>272</v>
      </c>
      <c r="R20" s="22">
        <v>404</v>
      </c>
      <c r="S20" s="12">
        <f>SUM(T20:U20)</f>
        <v>54756</v>
      </c>
      <c r="T20" s="23">
        <f>SUMPRODUCT(O20*Q20)</f>
        <v>22032</v>
      </c>
      <c r="U20" s="24">
        <f>SUMPRODUCT(O20*R20)</f>
        <v>32724</v>
      </c>
    </row>
    <row r="21" spans="1:21" ht="15" customHeight="1" x14ac:dyDescent="0.4">
      <c r="A21" s="21">
        <v>12</v>
      </c>
      <c r="B21" s="11">
        <v>566</v>
      </c>
      <c r="C21" s="22">
        <v>289</v>
      </c>
      <c r="D21" s="22">
        <v>277</v>
      </c>
      <c r="E21" s="12">
        <f>SUM(F21:G21)</f>
        <v>6792</v>
      </c>
      <c r="F21" s="23">
        <f>SUMPRODUCT(A21*C21)</f>
        <v>3468</v>
      </c>
      <c r="G21" s="24">
        <f>SUMPRODUCT(A21*D21)</f>
        <v>3324</v>
      </c>
      <c r="H21" s="21">
        <v>47</v>
      </c>
      <c r="I21" s="18">
        <v>1363</v>
      </c>
      <c r="J21" s="22">
        <v>702</v>
      </c>
      <c r="K21" s="22">
        <v>661</v>
      </c>
      <c r="L21" s="12">
        <f>SUM(M21:N21)</f>
        <v>64061</v>
      </c>
      <c r="M21" s="23">
        <f>SUMPRODUCT(H21*J21)</f>
        <v>32994</v>
      </c>
      <c r="N21" s="24">
        <f>SUMPRODUCT(H21*K21)</f>
        <v>31067</v>
      </c>
      <c r="O21" s="25">
        <v>82</v>
      </c>
      <c r="P21" s="11">
        <v>662</v>
      </c>
      <c r="Q21" s="22">
        <v>259</v>
      </c>
      <c r="R21" s="22">
        <v>403</v>
      </c>
      <c r="S21" s="12">
        <f>SUM(T21:U21)</f>
        <v>54284</v>
      </c>
      <c r="T21" s="23">
        <f>SUMPRODUCT(O21*Q21)</f>
        <v>21238</v>
      </c>
      <c r="U21" s="24">
        <f>SUMPRODUCT(O21*R21)</f>
        <v>33046</v>
      </c>
    </row>
    <row r="22" spans="1:21" ht="15" customHeight="1" x14ac:dyDescent="0.4">
      <c r="A22" s="21">
        <v>13</v>
      </c>
      <c r="B22" s="11">
        <v>560</v>
      </c>
      <c r="C22" s="22">
        <v>296</v>
      </c>
      <c r="D22" s="22">
        <v>264</v>
      </c>
      <c r="E22" s="12">
        <f>SUM(F22:G22)</f>
        <v>7280</v>
      </c>
      <c r="F22" s="23">
        <f>SUMPRODUCT(A22*C22)</f>
        <v>3848</v>
      </c>
      <c r="G22" s="24">
        <f>SUMPRODUCT(A22*D22)</f>
        <v>3432</v>
      </c>
      <c r="H22" s="21">
        <v>48</v>
      </c>
      <c r="I22" s="18">
        <v>1327</v>
      </c>
      <c r="J22" s="22">
        <v>647</v>
      </c>
      <c r="K22" s="22">
        <v>680</v>
      </c>
      <c r="L22" s="12">
        <f>SUM(M22:N22)</f>
        <v>63696</v>
      </c>
      <c r="M22" s="23">
        <f>SUMPRODUCT(H22*J22)</f>
        <v>31056</v>
      </c>
      <c r="N22" s="24">
        <f>SUMPRODUCT(H22*K22)</f>
        <v>32640</v>
      </c>
      <c r="O22" s="25">
        <v>83</v>
      </c>
      <c r="P22" s="11">
        <v>703</v>
      </c>
      <c r="Q22" s="22">
        <v>277</v>
      </c>
      <c r="R22" s="22">
        <v>426</v>
      </c>
      <c r="S22" s="12">
        <f>SUM(T22:U22)</f>
        <v>58349</v>
      </c>
      <c r="T22" s="23">
        <f>SUMPRODUCT(O22*Q22)</f>
        <v>22991</v>
      </c>
      <c r="U22" s="24">
        <f>SUMPRODUCT(O22*R22)</f>
        <v>35358</v>
      </c>
    </row>
    <row r="23" spans="1:21" ht="15" customHeight="1" x14ac:dyDescent="0.4">
      <c r="A23" s="21">
        <v>14</v>
      </c>
      <c r="B23" s="11">
        <v>620</v>
      </c>
      <c r="C23" s="22">
        <v>296</v>
      </c>
      <c r="D23" s="22">
        <v>324</v>
      </c>
      <c r="E23" s="12">
        <f>SUM(F23:G23)</f>
        <v>8680</v>
      </c>
      <c r="F23" s="23">
        <f>SUMPRODUCT(A23*C23)</f>
        <v>4144</v>
      </c>
      <c r="G23" s="24">
        <f>SUMPRODUCT(A23*D23)</f>
        <v>4536</v>
      </c>
      <c r="H23" s="21">
        <v>49</v>
      </c>
      <c r="I23" s="18">
        <v>1391</v>
      </c>
      <c r="J23" s="22">
        <v>685</v>
      </c>
      <c r="K23" s="22">
        <v>706</v>
      </c>
      <c r="L23" s="12">
        <f>SUM(M23:N23)</f>
        <v>68159</v>
      </c>
      <c r="M23" s="23">
        <f>SUMPRODUCT(H23*J23)</f>
        <v>33565</v>
      </c>
      <c r="N23" s="24">
        <f>SUMPRODUCT(H23*K23)</f>
        <v>34594</v>
      </c>
      <c r="O23" s="25">
        <v>84</v>
      </c>
      <c r="P23" s="11">
        <v>634</v>
      </c>
      <c r="Q23" s="22">
        <v>231</v>
      </c>
      <c r="R23" s="22">
        <v>403</v>
      </c>
      <c r="S23" s="12">
        <f>SUM(T23:U23)</f>
        <v>53256</v>
      </c>
      <c r="T23" s="23">
        <f>SUMPRODUCT(O23*Q23)</f>
        <v>19404</v>
      </c>
      <c r="U23" s="24">
        <f>SUMPRODUCT(O23*R23)</f>
        <v>33852</v>
      </c>
    </row>
    <row r="24" spans="1:21" ht="15" customHeight="1" x14ac:dyDescent="0.4">
      <c r="A24" s="17" t="s">
        <v>38</v>
      </c>
      <c r="B24" s="11">
        <v>3253</v>
      </c>
      <c r="C24" s="11">
        <v>1698</v>
      </c>
      <c r="D24" s="11">
        <v>1555</v>
      </c>
      <c r="E24" s="12">
        <f>SUM(E25:E29)</f>
        <v>55593</v>
      </c>
      <c r="F24" s="13">
        <f>SUM(F25:F29)</f>
        <v>29035</v>
      </c>
      <c r="G24" s="14">
        <f>SUM(G25:G29)</f>
        <v>26558</v>
      </c>
      <c r="H24" s="17" t="s">
        <v>39</v>
      </c>
      <c r="I24" s="18">
        <v>6415</v>
      </c>
      <c r="J24" s="18">
        <v>3342</v>
      </c>
      <c r="K24" s="18">
        <v>3073</v>
      </c>
      <c r="L24" s="12">
        <f>SUM(L25:L29)</f>
        <v>333119</v>
      </c>
      <c r="M24" s="13">
        <f>SUM(M25:M29)</f>
        <v>173629</v>
      </c>
      <c r="N24" s="14">
        <f>SUM(N25:N29)</f>
        <v>159490</v>
      </c>
      <c r="O24" s="17" t="s">
        <v>40</v>
      </c>
      <c r="P24" s="11">
        <v>2170</v>
      </c>
      <c r="Q24" s="18">
        <v>798</v>
      </c>
      <c r="R24" s="18">
        <v>1372</v>
      </c>
      <c r="S24" s="12">
        <f>SUM(S25:S29)</f>
        <v>188170</v>
      </c>
      <c r="T24" s="13">
        <f>SUM(T25:T29)</f>
        <v>69092</v>
      </c>
      <c r="U24" s="14">
        <f>SUM(U25:U29)</f>
        <v>119078</v>
      </c>
    </row>
    <row r="25" spans="1:21" ht="15" customHeight="1" x14ac:dyDescent="0.4">
      <c r="A25" s="21">
        <v>15</v>
      </c>
      <c r="B25" s="11">
        <v>622</v>
      </c>
      <c r="C25" s="22">
        <v>328</v>
      </c>
      <c r="D25" s="22">
        <v>294</v>
      </c>
      <c r="E25" s="12">
        <f>SUM(F25:G25)</f>
        <v>9330</v>
      </c>
      <c r="F25" s="23">
        <f>SUMPRODUCT(A25*C25)</f>
        <v>4920</v>
      </c>
      <c r="G25" s="24">
        <f>SUMPRODUCT(A25*D25)</f>
        <v>4410</v>
      </c>
      <c r="H25" s="21">
        <v>50</v>
      </c>
      <c r="I25" s="18">
        <v>1398</v>
      </c>
      <c r="J25" s="22">
        <v>725</v>
      </c>
      <c r="K25" s="22">
        <v>673</v>
      </c>
      <c r="L25" s="12">
        <f>SUM(M25:N25)</f>
        <v>69900</v>
      </c>
      <c r="M25" s="23">
        <f>SUMPRODUCT(H25*J25)</f>
        <v>36250</v>
      </c>
      <c r="N25" s="24">
        <f>SUMPRODUCT(H25*K25)</f>
        <v>33650</v>
      </c>
      <c r="O25" s="25">
        <v>85</v>
      </c>
      <c r="P25" s="11">
        <v>537</v>
      </c>
      <c r="Q25" s="22">
        <v>216</v>
      </c>
      <c r="R25" s="22">
        <v>321</v>
      </c>
      <c r="S25" s="12">
        <f>SUM(T25:U25)</f>
        <v>45645</v>
      </c>
      <c r="T25" s="23">
        <f>SUMPRODUCT(O25*Q25)</f>
        <v>18360</v>
      </c>
      <c r="U25" s="24">
        <f>SUMPRODUCT(O25*R25)</f>
        <v>27285</v>
      </c>
    </row>
    <row r="26" spans="1:21" ht="15" customHeight="1" x14ac:dyDescent="0.4">
      <c r="A26" s="21">
        <v>16</v>
      </c>
      <c r="B26" s="11">
        <v>604</v>
      </c>
      <c r="C26" s="22">
        <v>307</v>
      </c>
      <c r="D26" s="22">
        <v>297</v>
      </c>
      <c r="E26" s="12">
        <f>SUM(F26:G26)</f>
        <v>9664</v>
      </c>
      <c r="F26" s="23">
        <f>SUMPRODUCT(A26*C26)</f>
        <v>4912</v>
      </c>
      <c r="G26" s="24">
        <f>SUMPRODUCT(A26*D26)</f>
        <v>4752</v>
      </c>
      <c r="H26" s="21">
        <v>51</v>
      </c>
      <c r="I26" s="18">
        <v>1375</v>
      </c>
      <c r="J26" s="22">
        <v>682</v>
      </c>
      <c r="K26" s="22">
        <v>693</v>
      </c>
      <c r="L26" s="12">
        <f>SUM(M26:N26)</f>
        <v>70125</v>
      </c>
      <c r="M26" s="23">
        <f>SUMPRODUCT(H26*J26)</f>
        <v>34782</v>
      </c>
      <c r="N26" s="24">
        <f>SUMPRODUCT(H26*K26)</f>
        <v>35343</v>
      </c>
      <c r="O26" s="25">
        <v>86</v>
      </c>
      <c r="P26" s="11">
        <v>512</v>
      </c>
      <c r="Q26" s="22">
        <v>198</v>
      </c>
      <c r="R26" s="22">
        <v>314</v>
      </c>
      <c r="S26" s="12">
        <f>SUM(T26:U26)</f>
        <v>44032</v>
      </c>
      <c r="T26" s="23">
        <f>SUMPRODUCT(O26*Q26)</f>
        <v>17028</v>
      </c>
      <c r="U26" s="24">
        <f>SUMPRODUCT(O26*R26)</f>
        <v>27004</v>
      </c>
    </row>
    <row r="27" spans="1:21" ht="15" customHeight="1" x14ac:dyDescent="0.4">
      <c r="A27" s="21">
        <v>17</v>
      </c>
      <c r="B27" s="11">
        <v>619</v>
      </c>
      <c r="C27" s="22">
        <v>312</v>
      </c>
      <c r="D27" s="22">
        <v>307</v>
      </c>
      <c r="E27" s="12">
        <f>SUM(F27:G27)</f>
        <v>10523</v>
      </c>
      <c r="F27" s="23">
        <f>SUMPRODUCT(A27*C27)</f>
        <v>5304</v>
      </c>
      <c r="G27" s="24">
        <f>SUMPRODUCT(A27*D27)</f>
        <v>5219</v>
      </c>
      <c r="H27" s="21">
        <v>52</v>
      </c>
      <c r="I27" s="18">
        <v>1200</v>
      </c>
      <c r="J27" s="22">
        <v>622</v>
      </c>
      <c r="K27" s="22">
        <v>578</v>
      </c>
      <c r="L27" s="12">
        <f>SUM(M27:N27)</f>
        <v>62400</v>
      </c>
      <c r="M27" s="23">
        <f>SUMPRODUCT(H27*J27)</f>
        <v>32344</v>
      </c>
      <c r="N27" s="24">
        <f>SUMPRODUCT(H27*K27)</f>
        <v>30056</v>
      </c>
      <c r="O27" s="25">
        <v>87</v>
      </c>
      <c r="P27" s="11">
        <v>448</v>
      </c>
      <c r="Q27" s="22">
        <v>172</v>
      </c>
      <c r="R27" s="22">
        <v>276</v>
      </c>
      <c r="S27" s="12">
        <f>SUM(T27:U27)</f>
        <v>38976</v>
      </c>
      <c r="T27" s="23">
        <f>SUMPRODUCT(O27*Q27)</f>
        <v>14964</v>
      </c>
      <c r="U27" s="24">
        <f>SUMPRODUCT(O27*R27)</f>
        <v>24012</v>
      </c>
    </row>
    <row r="28" spans="1:21" ht="15" customHeight="1" x14ac:dyDescent="0.4">
      <c r="A28" s="21">
        <v>18</v>
      </c>
      <c r="B28" s="11">
        <v>676</v>
      </c>
      <c r="C28" s="22">
        <v>370</v>
      </c>
      <c r="D28" s="22">
        <v>306</v>
      </c>
      <c r="E28" s="12">
        <f>SUM(F28:G28)</f>
        <v>12168</v>
      </c>
      <c r="F28" s="23">
        <f>SUMPRODUCT(A28*C28)</f>
        <v>6660</v>
      </c>
      <c r="G28" s="24">
        <f>SUMPRODUCT(A28*D28)</f>
        <v>5508</v>
      </c>
      <c r="H28" s="21">
        <v>53</v>
      </c>
      <c r="I28" s="18">
        <v>1174</v>
      </c>
      <c r="J28" s="22">
        <v>649</v>
      </c>
      <c r="K28" s="22">
        <v>525</v>
      </c>
      <c r="L28" s="12">
        <f>SUM(M28:N28)</f>
        <v>62222</v>
      </c>
      <c r="M28" s="23">
        <f>SUMPRODUCT(H28*J28)</f>
        <v>34397</v>
      </c>
      <c r="N28" s="24">
        <f>SUMPRODUCT(H28*K28)</f>
        <v>27825</v>
      </c>
      <c r="O28" s="25">
        <v>88</v>
      </c>
      <c r="P28" s="11">
        <v>380</v>
      </c>
      <c r="Q28" s="22">
        <v>128</v>
      </c>
      <c r="R28" s="22">
        <v>252</v>
      </c>
      <c r="S28" s="12">
        <f>SUM(T28:U28)</f>
        <v>33440</v>
      </c>
      <c r="T28" s="23">
        <f>SUMPRODUCT(O28*Q28)</f>
        <v>11264</v>
      </c>
      <c r="U28" s="24">
        <f>SUMPRODUCT(O28*R28)</f>
        <v>22176</v>
      </c>
    </row>
    <row r="29" spans="1:21" ht="15" customHeight="1" x14ac:dyDescent="0.4">
      <c r="A29" s="21">
        <v>19</v>
      </c>
      <c r="B29" s="11">
        <v>732</v>
      </c>
      <c r="C29" s="22">
        <v>381</v>
      </c>
      <c r="D29" s="22">
        <v>351</v>
      </c>
      <c r="E29" s="12">
        <f>SUM(F29:G29)</f>
        <v>13908</v>
      </c>
      <c r="F29" s="23">
        <f>SUMPRODUCT(A29*C29)</f>
        <v>7239</v>
      </c>
      <c r="G29" s="24">
        <f>SUMPRODUCT(A29*D29)</f>
        <v>6669</v>
      </c>
      <c r="H29" s="21">
        <v>54</v>
      </c>
      <c r="I29" s="18">
        <v>1268</v>
      </c>
      <c r="J29" s="22">
        <v>664</v>
      </c>
      <c r="K29" s="22">
        <v>604</v>
      </c>
      <c r="L29" s="12">
        <f>SUM(M29:N29)</f>
        <v>68472</v>
      </c>
      <c r="M29" s="23">
        <f>SUMPRODUCT(H29*J29)</f>
        <v>35856</v>
      </c>
      <c r="N29" s="24">
        <f>SUMPRODUCT(H29*K29)</f>
        <v>32616</v>
      </c>
      <c r="O29" s="25">
        <v>89</v>
      </c>
      <c r="P29" s="11">
        <v>293</v>
      </c>
      <c r="Q29" s="22">
        <v>84</v>
      </c>
      <c r="R29" s="22">
        <v>209</v>
      </c>
      <c r="S29" s="12">
        <f>SUM(T29:U29)</f>
        <v>26077</v>
      </c>
      <c r="T29" s="23">
        <f>SUMPRODUCT(O29*Q29)</f>
        <v>7476</v>
      </c>
      <c r="U29" s="24">
        <f>SUMPRODUCT(O29*R29)</f>
        <v>18601</v>
      </c>
    </row>
    <row r="30" spans="1:21" ht="15" customHeight="1" x14ac:dyDescent="0.4">
      <c r="A30" s="17" t="s">
        <v>41</v>
      </c>
      <c r="B30" s="11">
        <v>4904</v>
      </c>
      <c r="C30" s="11">
        <v>2344</v>
      </c>
      <c r="D30" s="11">
        <v>2560</v>
      </c>
      <c r="E30" s="12">
        <f>SUM(E31:E35)</f>
        <v>108294</v>
      </c>
      <c r="F30" s="13">
        <f>SUM(F31:F35)</f>
        <v>51646</v>
      </c>
      <c r="G30" s="14">
        <f>SUM(G31:G35)</f>
        <v>56648</v>
      </c>
      <c r="H30" s="17" t="s">
        <v>42</v>
      </c>
      <c r="I30" s="18">
        <v>5019</v>
      </c>
      <c r="J30" s="11">
        <v>2592</v>
      </c>
      <c r="K30" s="11">
        <v>2427</v>
      </c>
      <c r="L30" s="12">
        <f>SUM(L31:L35)</f>
        <v>285688</v>
      </c>
      <c r="M30" s="13">
        <f>SUM(M31:M35)</f>
        <v>147449</v>
      </c>
      <c r="N30" s="14">
        <f>SUM(N31:N35)</f>
        <v>138239</v>
      </c>
      <c r="O30" s="17" t="s">
        <v>43</v>
      </c>
      <c r="P30" s="11">
        <v>955</v>
      </c>
      <c r="Q30" s="18">
        <v>305</v>
      </c>
      <c r="R30" s="18">
        <v>650</v>
      </c>
      <c r="S30" s="12">
        <f>SUM(S31:S35)</f>
        <v>87423</v>
      </c>
      <c r="T30" s="13">
        <f>SUM(T31:T35)</f>
        <v>27920</v>
      </c>
      <c r="U30" s="14">
        <f>SUM(U31:U35)</f>
        <v>59503</v>
      </c>
    </row>
    <row r="31" spans="1:21" ht="15" customHeight="1" x14ac:dyDescent="0.4">
      <c r="A31" s="21">
        <v>20</v>
      </c>
      <c r="B31" s="11">
        <v>909</v>
      </c>
      <c r="C31" s="22">
        <v>467</v>
      </c>
      <c r="D31" s="22">
        <v>442</v>
      </c>
      <c r="E31" s="12">
        <f>SUM(F31:G31)</f>
        <v>18180</v>
      </c>
      <c r="F31" s="23">
        <f>SUMPRODUCT(A31*C31)</f>
        <v>9340</v>
      </c>
      <c r="G31" s="24">
        <f>SUMPRODUCT(A31*D31)</f>
        <v>8840</v>
      </c>
      <c r="H31" s="21">
        <v>55</v>
      </c>
      <c r="I31" s="18">
        <v>1134</v>
      </c>
      <c r="J31" s="22">
        <v>624</v>
      </c>
      <c r="K31" s="22">
        <v>510</v>
      </c>
      <c r="L31" s="12">
        <f>SUM(M31:N31)</f>
        <v>62370</v>
      </c>
      <c r="M31" s="23">
        <f>SUMPRODUCT(H31*J31)</f>
        <v>34320</v>
      </c>
      <c r="N31" s="24">
        <f>SUMPRODUCT(H31*K31)</f>
        <v>28050</v>
      </c>
      <c r="O31" s="25">
        <v>90</v>
      </c>
      <c r="P31" s="11">
        <v>283</v>
      </c>
      <c r="Q31" s="22">
        <v>98</v>
      </c>
      <c r="R31" s="22">
        <v>185</v>
      </c>
      <c r="S31" s="12">
        <f>SUM(T31:U31)</f>
        <v>25470</v>
      </c>
      <c r="T31" s="23">
        <f>SUMPRODUCT(O31*Q31)</f>
        <v>8820</v>
      </c>
      <c r="U31" s="24">
        <f>SUMPRODUCT(O31*R31)</f>
        <v>16650</v>
      </c>
    </row>
    <row r="32" spans="1:21" ht="15" customHeight="1" x14ac:dyDescent="0.4">
      <c r="A32" s="21">
        <v>21</v>
      </c>
      <c r="B32" s="11">
        <v>928</v>
      </c>
      <c r="C32" s="22">
        <v>457</v>
      </c>
      <c r="D32" s="22">
        <v>471</v>
      </c>
      <c r="E32" s="12">
        <f>SUM(F32:G32)</f>
        <v>19488</v>
      </c>
      <c r="F32" s="23">
        <f>SUMPRODUCT(A32*C32)</f>
        <v>9597</v>
      </c>
      <c r="G32" s="24">
        <f>SUMPRODUCT(A32*D32)</f>
        <v>9891</v>
      </c>
      <c r="H32" s="21">
        <v>56</v>
      </c>
      <c r="I32" s="18">
        <v>1012</v>
      </c>
      <c r="J32" s="22">
        <v>507</v>
      </c>
      <c r="K32" s="22">
        <v>505</v>
      </c>
      <c r="L32" s="12">
        <f>SUM(M32:N32)</f>
        <v>56672</v>
      </c>
      <c r="M32" s="23">
        <f>SUMPRODUCT(H32*J32)</f>
        <v>28392</v>
      </c>
      <c r="N32" s="24">
        <f>SUMPRODUCT(H32*K32)</f>
        <v>28280</v>
      </c>
      <c r="O32" s="25">
        <v>91</v>
      </c>
      <c r="P32" s="11">
        <v>233</v>
      </c>
      <c r="Q32" s="22">
        <v>62</v>
      </c>
      <c r="R32" s="22">
        <v>171</v>
      </c>
      <c r="S32" s="12">
        <f>SUM(T32:U32)</f>
        <v>21203</v>
      </c>
      <c r="T32" s="23">
        <f>SUMPRODUCT(O32*Q32)</f>
        <v>5642</v>
      </c>
      <c r="U32" s="24">
        <f>SUMPRODUCT(O32*R32)</f>
        <v>15561</v>
      </c>
    </row>
    <row r="33" spans="1:26" ht="15" customHeight="1" x14ac:dyDescent="0.4">
      <c r="A33" s="21">
        <v>22</v>
      </c>
      <c r="B33" s="11">
        <v>977</v>
      </c>
      <c r="C33" s="22">
        <v>450</v>
      </c>
      <c r="D33" s="22">
        <v>527</v>
      </c>
      <c r="E33" s="12">
        <f>SUM(F33:G33)</f>
        <v>21494</v>
      </c>
      <c r="F33" s="23">
        <f>SUMPRODUCT(A33*C33)</f>
        <v>9900</v>
      </c>
      <c r="G33" s="24">
        <f>SUMPRODUCT(A33*D33)</f>
        <v>11594</v>
      </c>
      <c r="H33" s="21">
        <v>57</v>
      </c>
      <c r="I33" s="18">
        <v>937</v>
      </c>
      <c r="J33" s="22">
        <v>485</v>
      </c>
      <c r="K33" s="22">
        <v>452</v>
      </c>
      <c r="L33" s="12">
        <f>SUM(M33:N33)</f>
        <v>53409</v>
      </c>
      <c r="M33" s="23">
        <f>SUMPRODUCT(H33*J33)</f>
        <v>27645</v>
      </c>
      <c r="N33" s="24">
        <f>SUMPRODUCT(H33*K33)</f>
        <v>25764</v>
      </c>
      <c r="O33" s="25">
        <v>92</v>
      </c>
      <c r="P33" s="11">
        <v>188</v>
      </c>
      <c r="Q33" s="22">
        <v>62</v>
      </c>
      <c r="R33" s="22">
        <v>126</v>
      </c>
      <c r="S33" s="12">
        <f>SUM(T33:U33)</f>
        <v>17296</v>
      </c>
      <c r="T33" s="23">
        <f>SUMPRODUCT(O33*Q33)</f>
        <v>5704</v>
      </c>
      <c r="U33" s="24">
        <f>SUMPRODUCT(O33*R33)</f>
        <v>11592</v>
      </c>
    </row>
    <row r="34" spans="1:26" ht="15" customHeight="1" x14ac:dyDescent="0.4">
      <c r="A34" s="21">
        <v>23</v>
      </c>
      <c r="B34" s="11">
        <v>1028</v>
      </c>
      <c r="C34" s="22">
        <v>471</v>
      </c>
      <c r="D34" s="22">
        <v>557</v>
      </c>
      <c r="E34" s="12">
        <f>SUM(F34:G34)</f>
        <v>23644</v>
      </c>
      <c r="F34" s="23">
        <f>SUMPRODUCT(A34*C34)</f>
        <v>10833</v>
      </c>
      <c r="G34" s="24">
        <f>SUMPRODUCT(A34*D34)</f>
        <v>12811</v>
      </c>
      <c r="H34" s="21">
        <v>58</v>
      </c>
      <c r="I34" s="18">
        <v>987</v>
      </c>
      <c r="J34" s="22">
        <v>492</v>
      </c>
      <c r="K34" s="22">
        <v>495</v>
      </c>
      <c r="L34" s="12">
        <f>SUM(M34:N34)</f>
        <v>57246</v>
      </c>
      <c r="M34" s="23">
        <f>SUMPRODUCT(H34*J34)</f>
        <v>28536</v>
      </c>
      <c r="N34" s="24">
        <f>SUMPRODUCT(H34*K34)</f>
        <v>28710</v>
      </c>
      <c r="O34" s="25">
        <v>93</v>
      </c>
      <c r="P34" s="11">
        <v>140</v>
      </c>
      <c r="Q34" s="22">
        <v>48</v>
      </c>
      <c r="R34" s="22">
        <v>92</v>
      </c>
      <c r="S34" s="12">
        <f>SUM(T34:U34)</f>
        <v>13020</v>
      </c>
      <c r="T34" s="23">
        <f>SUMPRODUCT(O34*Q34)</f>
        <v>4464</v>
      </c>
      <c r="U34" s="24">
        <f>SUMPRODUCT(O34*R34)</f>
        <v>8556</v>
      </c>
    </row>
    <row r="35" spans="1:26" ht="15" customHeight="1" x14ac:dyDescent="0.4">
      <c r="A35" s="21">
        <v>24</v>
      </c>
      <c r="B35" s="11">
        <v>1062</v>
      </c>
      <c r="C35" s="22">
        <v>499</v>
      </c>
      <c r="D35" s="22">
        <v>563</v>
      </c>
      <c r="E35" s="12">
        <f>SUM(F35:G35)</f>
        <v>25488</v>
      </c>
      <c r="F35" s="23">
        <f>SUMPRODUCT(A35*C35)</f>
        <v>11976</v>
      </c>
      <c r="G35" s="24">
        <f>SUMPRODUCT(A35*D35)</f>
        <v>13512</v>
      </c>
      <c r="H35" s="21">
        <v>59</v>
      </c>
      <c r="I35" s="18">
        <v>949</v>
      </c>
      <c r="J35" s="22">
        <v>484</v>
      </c>
      <c r="K35" s="22">
        <v>465</v>
      </c>
      <c r="L35" s="12">
        <f>SUM(M35:N35)</f>
        <v>55991</v>
      </c>
      <c r="M35" s="23">
        <f>SUMPRODUCT(H35*J35)</f>
        <v>28556</v>
      </c>
      <c r="N35" s="24">
        <f>SUMPRODUCT(H35*K35)</f>
        <v>27435</v>
      </c>
      <c r="O35" s="25">
        <v>94</v>
      </c>
      <c r="P35" s="11">
        <v>111</v>
      </c>
      <c r="Q35" s="22">
        <v>35</v>
      </c>
      <c r="R35" s="22">
        <v>76</v>
      </c>
      <c r="S35" s="12">
        <f>SUM(T35:U35)</f>
        <v>10434</v>
      </c>
      <c r="T35" s="23">
        <f>SUMPRODUCT(O35*Q35)</f>
        <v>3290</v>
      </c>
      <c r="U35" s="24">
        <f>SUMPRODUCT(O35*R35)</f>
        <v>7144</v>
      </c>
    </row>
    <row r="36" spans="1:26" ht="15" customHeight="1" x14ac:dyDescent="0.4">
      <c r="A36" s="17" t="s">
        <v>44</v>
      </c>
      <c r="B36" s="11">
        <v>5113</v>
      </c>
      <c r="C36" s="11">
        <v>2382</v>
      </c>
      <c r="D36" s="11">
        <v>2731</v>
      </c>
      <c r="E36" s="12">
        <f>SUM(E37:E41)</f>
        <v>137990</v>
      </c>
      <c r="F36" s="13">
        <f>SUM(F37:F41)</f>
        <v>64291</v>
      </c>
      <c r="G36" s="14">
        <f>SUM(G37:G41)</f>
        <v>73699</v>
      </c>
      <c r="H36" s="17" t="s">
        <v>45</v>
      </c>
      <c r="I36" s="18">
        <v>4168</v>
      </c>
      <c r="J36" s="11">
        <v>2105</v>
      </c>
      <c r="K36" s="11">
        <v>2063</v>
      </c>
      <c r="L36" s="12">
        <f>SUM(L37:L41)</f>
        <v>258252</v>
      </c>
      <c r="M36" s="13">
        <f>SUM(M37:M41)</f>
        <v>130442</v>
      </c>
      <c r="N36" s="14">
        <f>SUM(N37:N41)</f>
        <v>127810</v>
      </c>
      <c r="O36" s="17" t="s">
        <v>46</v>
      </c>
      <c r="P36" s="18">
        <v>230</v>
      </c>
      <c r="Q36" s="11">
        <v>55</v>
      </c>
      <c r="R36" s="11">
        <v>175</v>
      </c>
      <c r="S36" s="12">
        <f>SUM(S37:S41)</f>
        <v>22140</v>
      </c>
      <c r="T36" s="13">
        <f>SUM(T37:T41)</f>
        <v>5292</v>
      </c>
      <c r="U36" s="14">
        <f>SUM(U37:U41)</f>
        <v>16848</v>
      </c>
    </row>
    <row r="37" spans="1:26" ht="15" customHeight="1" x14ac:dyDescent="0.4">
      <c r="A37" s="21">
        <v>25</v>
      </c>
      <c r="B37" s="11">
        <v>1042</v>
      </c>
      <c r="C37" s="22">
        <v>489</v>
      </c>
      <c r="D37" s="22">
        <v>553</v>
      </c>
      <c r="E37" s="12">
        <f>SUM(F37:G37)</f>
        <v>26050</v>
      </c>
      <c r="F37" s="23">
        <f>SUMPRODUCT(A37*C37)</f>
        <v>12225</v>
      </c>
      <c r="G37" s="24">
        <f>SUMPRODUCT(A37*D37)</f>
        <v>13825</v>
      </c>
      <c r="H37" s="21">
        <v>60</v>
      </c>
      <c r="I37" s="18">
        <v>881</v>
      </c>
      <c r="J37" s="22">
        <v>441</v>
      </c>
      <c r="K37" s="22">
        <v>440</v>
      </c>
      <c r="L37" s="12">
        <f>SUM(M37:N37)</f>
        <v>52860</v>
      </c>
      <c r="M37" s="23">
        <f>SUMPRODUCT(H37*J37)</f>
        <v>26460</v>
      </c>
      <c r="N37" s="24">
        <f>SUMPRODUCT(H37*K37)</f>
        <v>26400</v>
      </c>
      <c r="O37" s="25">
        <v>95</v>
      </c>
      <c r="P37" s="11">
        <v>79</v>
      </c>
      <c r="Q37" s="22">
        <v>18</v>
      </c>
      <c r="R37" s="22">
        <v>61</v>
      </c>
      <c r="S37" s="12">
        <f>SUM(T37:U37)</f>
        <v>7505</v>
      </c>
      <c r="T37" s="23">
        <f>SUMPRODUCT(O37*Q37)</f>
        <v>1710</v>
      </c>
      <c r="U37" s="24">
        <f>SUMPRODUCT(O37*R37)</f>
        <v>5795</v>
      </c>
    </row>
    <row r="38" spans="1:26" ht="15" customHeight="1" x14ac:dyDescent="0.4">
      <c r="A38" s="21">
        <v>26</v>
      </c>
      <c r="B38" s="11">
        <v>1014</v>
      </c>
      <c r="C38" s="22">
        <v>463</v>
      </c>
      <c r="D38" s="22">
        <v>551</v>
      </c>
      <c r="E38" s="12">
        <f>SUM(F38:G38)</f>
        <v>26364</v>
      </c>
      <c r="F38" s="23">
        <f>SUMPRODUCT(A38*C38)</f>
        <v>12038</v>
      </c>
      <c r="G38" s="24">
        <f>SUMPRODUCT(A38*D38)</f>
        <v>14326</v>
      </c>
      <c r="H38" s="21">
        <v>61</v>
      </c>
      <c r="I38" s="18">
        <v>838</v>
      </c>
      <c r="J38" s="22">
        <v>410</v>
      </c>
      <c r="K38" s="22">
        <v>428</v>
      </c>
      <c r="L38" s="12">
        <f>SUM(M38:N38)</f>
        <v>51118</v>
      </c>
      <c r="M38" s="23">
        <f>SUMPRODUCT(H38*J38)</f>
        <v>25010</v>
      </c>
      <c r="N38" s="24">
        <f>SUMPRODUCT(H38*K38)</f>
        <v>26108</v>
      </c>
      <c r="O38" s="25">
        <v>96</v>
      </c>
      <c r="P38" s="11">
        <v>67</v>
      </c>
      <c r="Q38" s="22">
        <v>18</v>
      </c>
      <c r="R38" s="22">
        <v>49</v>
      </c>
      <c r="S38" s="12">
        <f>SUM(T38:U38)</f>
        <v>6432</v>
      </c>
      <c r="T38" s="23">
        <f>SUMPRODUCT(O38*Q38)</f>
        <v>1728</v>
      </c>
      <c r="U38" s="24">
        <f>SUMPRODUCT(O38*R38)</f>
        <v>4704</v>
      </c>
    </row>
    <row r="39" spans="1:26" ht="15" customHeight="1" x14ac:dyDescent="0.4">
      <c r="A39" s="21">
        <v>27</v>
      </c>
      <c r="B39" s="11">
        <v>1051</v>
      </c>
      <c r="C39" s="22">
        <v>491</v>
      </c>
      <c r="D39" s="22">
        <v>560</v>
      </c>
      <c r="E39" s="12">
        <f>SUM(F39:G39)</f>
        <v>28377</v>
      </c>
      <c r="F39" s="23">
        <f>SUMPRODUCT(A39*C39)</f>
        <v>13257</v>
      </c>
      <c r="G39" s="24">
        <f>SUMPRODUCT(A39*D39)</f>
        <v>15120</v>
      </c>
      <c r="H39" s="21">
        <v>62</v>
      </c>
      <c r="I39" s="18">
        <v>821</v>
      </c>
      <c r="J39" s="22">
        <v>431</v>
      </c>
      <c r="K39" s="22">
        <v>390</v>
      </c>
      <c r="L39" s="12">
        <f>SUM(M39:N39)</f>
        <v>50902</v>
      </c>
      <c r="M39" s="23">
        <f>SUMPRODUCT(H39*J39)</f>
        <v>26722</v>
      </c>
      <c r="N39" s="24">
        <f>SUMPRODUCT(H39*K39)</f>
        <v>24180</v>
      </c>
      <c r="O39" s="25">
        <v>97</v>
      </c>
      <c r="P39" s="11">
        <v>43</v>
      </c>
      <c r="Q39" s="22">
        <v>10</v>
      </c>
      <c r="R39" s="22">
        <v>33</v>
      </c>
      <c r="S39" s="12">
        <f>SUM(T39:U39)</f>
        <v>4171</v>
      </c>
      <c r="T39" s="23">
        <f>SUMPRODUCT(O39*Q39)</f>
        <v>970</v>
      </c>
      <c r="U39" s="24">
        <f>SUMPRODUCT(O39*R39)</f>
        <v>3201</v>
      </c>
    </row>
    <row r="40" spans="1:26" ht="15" customHeight="1" x14ac:dyDescent="0.4">
      <c r="A40" s="21">
        <v>28</v>
      </c>
      <c r="B40" s="11">
        <v>975</v>
      </c>
      <c r="C40" s="22">
        <v>460</v>
      </c>
      <c r="D40" s="22">
        <v>515</v>
      </c>
      <c r="E40" s="12">
        <f>SUM(F40:G40)</f>
        <v>27300</v>
      </c>
      <c r="F40" s="23">
        <f>SUMPRODUCT(A40*C40)</f>
        <v>12880</v>
      </c>
      <c r="G40" s="24">
        <f>SUMPRODUCT(A40*D40)</f>
        <v>14420</v>
      </c>
      <c r="H40" s="21">
        <v>63</v>
      </c>
      <c r="I40" s="18">
        <v>820</v>
      </c>
      <c r="J40" s="22">
        <v>422</v>
      </c>
      <c r="K40" s="22">
        <v>398</v>
      </c>
      <c r="L40" s="12">
        <f>SUM(M40:N40)</f>
        <v>51660</v>
      </c>
      <c r="M40" s="23">
        <f>SUMPRODUCT(H40*J40)</f>
        <v>26586</v>
      </c>
      <c r="N40" s="24">
        <f>SUMPRODUCT(H40*K40)</f>
        <v>25074</v>
      </c>
      <c r="O40" s="25">
        <v>98</v>
      </c>
      <c r="P40" s="11">
        <v>27</v>
      </c>
      <c r="Q40" s="22">
        <v>7</v>
      </c>
      <c r="R40" s="22">
        <v>20</v>
      </c>
      <c r="S40" s="12">
        <f>SUM(T40:U40)</f>
        <v>2646</v>
      </c>
      <c r="T40" s="23">
        <f>SUMPRODUCT(O40*Q40)</f>
        <v>686</v>
      </c>
      <c r="U40" s="24">
        <f>SUMPRODUCT(O40*R40)</f>
        <v>1960</v>
      </c>
    </row>
    <row r="41" spans="1:26" ht="15" customHeight="1" x14ac:dyDescent="0.4">
      <c r="A41" s="21">
        <v>29</v>
      </c>
      <c r="B41" s="11">
        <v>1031</v>
      </c>
      <c r="C41" s="22">
        <v>479</v>
      </c>
      <c r="D41" s="22">
        <v>552</v>
      </c>
      <c r="E41" s="12">
        <f>SUM(F41:G41)</f>
        <v>29899</v>
      </c>
      <c r="F41" s="23">
        <f>SUMPRODUCT(A41*C41)</f>
        <v>13891</v>
      </c>
      <c r="G41" s="24">
        <f>SUMPRODUCT(A41*D41)</f>
        <v>16008</v>
      </c>
      <c r="H41" s="21">
        <v>64</v>
      </c>
      <c r="I41" s="18">
        <v>808</v>
      </c>
      <c r="J41" s="22">
        <v>401</v>
      </c>
      <c r="K41" s="22">
        <v>407</v>
      </c>
      <c r="L41" s="12">
        <f>SUM(M41:N41)</f>
        <v>51712</v>
      </c>
      <c r="M41" s="23">
        <f>SUMPRODUCT(H41*J41)</f>
        <v>25664</v>
      </c>
      <c r="N41" s="24">
        <f>SUMPRODUCT(H41*K41)</f>
        <v>26048</v>
      </c>
      <c r="O41" s="25">
        <v>99</v>
      </c>
      <c r="P41" s="11">
        <v>14</v>
      </c>
      <c r="Q41" s="22">
        <v>2</v>
      </c>
      <c r="R41" s="22">
        <v>12</v>
      </c>
      <c r="S41" s="12">
        <f>SUM(T41:U41)</f>
        <v>1386</v>
      </c>
      <c r="T41" s="23">
        <f>SUMPRODUCT(O41*Q41)</f>
        <v>198</v>
      </c>
      <c r="U41" s="24">
        <f>SUMPRODUCT(O41*R41)</f>
        <v>1188</v>
      </c>
    </row>
    <row r="42" spans="1:26" ht="15" customHeight="1" x14ac:dyDescent="0.4">
      <c r="A42" s="17" t="s">
        <v>47</v>
      </c>
      <c r="B42" s="11">
        <v>5354</v>
      </c>
      <c r="C42" s="11">
        <v>2573</v>
      </c>
      <c r="D42" s="11">
        <v>2781</v>
      </c>
      <c r="E42" s="12">
        <f>SUM(E43:E47)</f>
        <v>171619</v>
      </c>
      <c r="F42" s="13">
        <f>SUM(F43:F47)</f>
        <v>82421</v>
      </c>
      <c r="G42" s="14">
        <f>SUM(G43:G47)</f>
        <v>89198</v>
      </c>
      <c r="H42" s="17" t="s">
        <v>48</v>
      </c>
      <c r="I42" s="18">
        <v>4287</v>
      </c>
      <c r="J42" s="11">
        <v>2113</v>
      </c>
      <c r="K42" s="11">
        <v>2174</v>
      </c>
      <c r="L42" s="12">
        <f>SUM(L43:L47)</f>
        <v>287778</v>
      </c>
      <c r="M42" s="13">
        <f>SUM(M43:M47)</f>
        <v>141788</v>
      </c>
      <c r="N42" s="14">
        <f>SUM(N43:N47)</f>
        <v>145990</v>
      </c>
      <c r="O42" s="17" t="s">
        <v>49</v>
      </c>
      <c r="P42" s="11">
        <v>38</v>
      </c>
      <c r="Q42" s="18">
        <v>5</v>
      </c>
      <c r="R42" s="18">
        <v>33</v>
      </c>
      <c r="S42" s="12">
        <f>SUM(S43:S47)</f>
        <v>2519</v>
      </c>
      <c r="T42" s="13">
        <f>SUM(T43:T47)</f>
        <v>404</v>
      </c>
      <c r="U42" s="14">
        <f>SUM(U43:U47)</f>
        <v>2115</v>
      </c>
    </row>
    <row r="43" spans="1:26" ht="15" customHeight="1" x14ac:dyDescent="0.4">
      <c r="A43" s="21">
        <v>30</v>
      </c>
      <c r="B43" s="11">
        <v>1034</v>
      </c>
      <c r="C43" s="22">
        <v>502</v>
      </c>
      <c r="D43" s="22">
        <v>532</v>
      </c>
      <c r="E43" s="12">
        <f>SUM(F43:G43)</f>
        <v>31020</v>
      </c>
      <c r="F43" s="23">
        <f>SUMPRODUCT(A43*C43)</f>
        <v>15060</v>
      </c>
      <c r="G43" s="24">
        <f>SUMPRODUCT(A43*D43)</f>
        <v>15960</v>
      </c>
      <c r="H43" s="21">
        <v>65</v>
      </c>
      <c r="I43" s="18">
        <v>776</v>
      </c>
      <c r="J43" s="22">
        <v>389</v>
      </c>
      <c r="K43" s="22">
        <v>387</v>
      </c>
      <c r="L43" s="12">
        <f>SUM(M43:N43)</f>
        <v>50440</v>
      </c>
      <c r="M43" s="23">
        <f>SUMPRODUCT(H43*J43)</f>
        <v>25285</v>
      </c>
      <c r="N43" s="24">
        <f>SUMPRODUCT(H43*K43)</f>
        <v>25155</v>
      </c>
      <c r="O43" s="25">
        <v>100</v>
      </c>
      <c r="P43" s="11">
        <v>13</v>
      </c>
      <c r="Q43" s="22">
        <v>2</v>
      </c>
      <c r="R43" s="22">
        <v>11</v>
      </c>
      <c r="S43" s="12">
        <f>SUM(T43:U43)</f>
        <v>1300</v>
      </c>
      <c r="T43" s="23">
        <f>SUMPRODUCT(O43*Q43)</f>
        <v>200</v>
      </c>
      <c r="U43" s="24">
        <f>SUMPRODUCT(O43*R43)</f>
        <v>1100</v>
      </c>
    </row>
    <row r="44" spans="1:26" ht="15" customHeight="1" x14ac:dyDescent="0.4">
      <c r="A44" s="21">
        <v>31</v>
      </c>
      <c r="B44" s="11">
        <v>1039</v>
      </c>
      <c r="C44" s="22">
        <v>512</v>
      </c>
      <c r="D44" s="22">
        <v>527</v>
      </c>
      <c r="E44" s="12">
        <f>SUM(F44:G44)</f>
        <v>32209</v>
      </c>
      <c r="F44" s="23">
        <f>SUMPRODUCT(A44*C44)</f>
        <v>15872</v>
      </c>
      <c r="G44" s="24">
        <f>SUMPRODUCT(A44*D44)</f>
        <v>16337</v>
      </c>
      <c r="H44" s="21">
        <v>66</v>
      </c>
      <c r="I44" s="18">
        <v>799</v>
      </c>
      <c r="J44" s="22">
        <v>403</v>
      </c>
      <c r="K44" s="22">
        <v>396</v>
      </c>
      <c r="L44" s="12">
        <f>SUM(M44:N44)</f>
        <v>52734</v>
      </c>
      <c r="M44" s="23">
        <f>SUMPRODUCT(H44*J44)</f>
        <v>26598</v>
      </c>
      <c r="N44" s="24">
        <f>SUMPRODUCT(H44*K44)</f>
        <v>26136</v>
      </c>
      <c r="O44" s="25">
        <v>101</v>
      </c>
      <c r="P44" s="11">
        <v>5</v>
      </c>
      <c r="Q44" s="22">
        <v>0</v>
      </c>
      <c r="R44" s="22">
        <v>5</v>
      </c>
      <c r="S44" s="12">
        <f>SUM(T44:U44)</f>
        <v>505</v>
      </c>
      <c r="T44" s="23">
        <f>SUMPRODUCT(O44*Q44)</f>
        <v>0</v>
      </c>
      <c r="U44" s="24">
        <f>SUMPRODUCT(O44*R44)</f>
        <v>505</v>
      </c>
    </row>
    <row r="45" spans="1:26" ht="15" customHeight="1" x14ac:dyDescent="0.4">
      <c r="A45" s="21">
        <v>32</v>
      </c>
      <c r="B45" s="11">
        <v>1031</v>
      </c>
      <c r="C45" s="22">
        <v>500</v>
      </c>
      <c r="D45" s="22">
        <v>531</v>
      </c>
      <c r="E45" s="12">
        <f>SUM(F45:G45)</f>
        <v>32992</v>
      </c>
      <c r="F45" s="23">
        <f>SUMPRODUCT(A45*C45)</f>
        <v>16000</v>
      </c>
      <c r="G45" s="24">
        <f>SUMPRODUCT(A45*D45)</f>
        <v>16992</v>
      </c>
      <c r="H45" s="21">
        <v>67</v>
      </c>
      <c r="I45" s="18">
        <v>817</v>
      </c>
      <c r="J45" s="22">
        <v>401</v>
      </c>
      <c r="K45" s="22">
        <v>416</v>
      </c>
      <c r="L45" s="12">
        <f>SUM(M45:N45)</f>
        <v>54739</v>
      </c>
      <c r="M45" s="23">
        <f>SUMPRODUCT(H45*J45)</f>
        <v>26867</v>
      </c>
      <c r="N45" s="24">
        <f>SUMPRODUCT(H45*K45)</f>
        <v>27872</v>
      </c>
      <c r="O45" s="25">
        <v>102</v>
      </c>
      <c r="P45" s="11">
        <v>7</v>
      </c>
      <c r="Q45" s="22">
        <v>2</v>
      </c>
      <c r="R45" s="22">
        <v>5</v>
      </c>
      <c r="S45" s="12">
        <f>SUM(T45:U45)</f>
        <v>714</v>
      </c>
      <c r="T45" s="23">
        <f>SUMPRODUCT(O45*Q45)</f>
        <v>204</v>
      </c>
      <c r="U45" s="24">
        <f>SUMPRODUCT(O45*R45)</f>
        <v>510</v>
      </c>
    </row>
    <row r="46" spans="1:26" ht="15" customHeight="1" x14ac:dyDescent="0.4">
      <c r="A46" s="21">
        <v>33</v>
      </c>
      <c r="B46" s="11">
        <v>1102</v>
      </c>
      <c r="C46" s="22">
        <v>517</v>
      </c>
      <c r="D46" s="22">
        <v>585</v>
      </c>
      <c r="E46" s="12">
        <f>SUM(F46:G46)</f>
        <v>36366</v>
      </c>
      <c r="F46" s="23">
        <f>SUMPRODUCT(A46*C46)</f>
        <v>17061</v>
      </c>
      <c r="G46" s="24">
        <f>SUMPRODUCT(A46*D46)</f>
        <v>19305</v>
      </c>
      <c r="H46" s="21">
        <v>68</v>
      </c>
      <c r="I46" s="18">
        <v>890</v>
      </c>
      <c r="J46" s="22">
        <v>442</v>
      </c>
      <c r="K46" s="22">
        <v>448</v>
      </c>
      <c r="L46" s="12">
        <f>SUM(M46:N46)</f>
        <v>60520</v>
      </c>
      <c r="M46" s="23">
        <f>SUMPRODUCT(H46*J46)</f>
        <v>30056</v>
      </c>
      <c r="N46" s="24">
        <f>SUMPRODUCT(H46*K46)</f>
        <v>30464</v>
      </c>
      <c r="O46" s="15" t="s">
        <v>50</v>
      </c>
      <c r="P46" s="11">
        <v>13</v>
      </c>
      <c r="Q46" s="22">
        <v>1</v>
      </c>
      <c r="R46" s="22">
        <v>12</v>
      </c>
      <c r="S46" s="12">
        <f>SUM(T46:U46)</f>
        <v>0</v>
      </c>
      <c r="T46" s="23">
        <v>0</v>
      </c>
      <c r="U46" s="24">
        <v>0</v>
      </c>
    </row>
    <row r="47" spans="1:26" ht="15" customHeight="1" x14ac:dyDescent="0.4">
      <c r="A47" s="21">
        <v>34</v>
      </c>
      <c r="B47" s="11">
        <v>1148</v>
      </c>
      <c r="C47" s="22">
        <v>542</v>
      </c>
      <c r="D47" s="22">
        <v>606</v>
      </c>
      <c r="E47" s="12">
        <f>SUM(F47:G47)</f>
        <v>39032</v>
      </c>
      <c r="F47" s="23">
        <f>SUMPRODUCT(A47*C47)</f>
        <v>18428</v>
      </c>
      <c r="G47" s="24">
        <f>SUMPRODUCT(A47*D47)</f>
        <v>20604</v>
      </c>
      <c r="H47" s="21">
        <v>69</v>
      </c>
      <c r="I47" s="18">
        <v>1005</v>
      </c>
      <c r="J47" s="22">
        <v>478</v>
      </c>
      <c r="K47" s="22">
        <v>527</v>
      </c>
      <c r="L47" s="12">
        <f>SUM(M47:N47)</f>
        <v>69345</v>
      </c>
      <c r="M47" s="23">
        <f>SUMPRODUCT(H47*J47)</f>
        <v>32982</v>
      </c>
      <c r="N47" s="24">
        <f>SUMPRODUCT(H47*K47)</f>
        <v>36363</v>
      </c>
      <c r="O47" s="15" t="s">
        <v>51</v>
      </c>
      <c r="P47" s="11">
        <v>0</v>
      </c>
      <c r="Q47" s="22">
        <v>0</v>
      </c>
      <c r="R47" s="22">
        <v>0</v>
      </c>
      <c r="S47" s="12">
        <f>SUM(T47:U47)</f>
        <v>0</v>
      </c>
      <c r="T47" s="23">
        <v>0</v>
      </c>
      <c r="U47" s="24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33"/>
      <c r="B49" s="34"/>
      <c r="C49" s="34"/>
      <c r="D49" s="34" t="str">
        <f t="shared" ref="A49:D54" si="3">Z3</f>
        <v>（人）</v>
      </c>
      <c r="E49" s="27"/>
      <c r="F49" s="27"/>
      <c r="G49" s="27"/>
    </row>
    <row r="50" spans="1:26" s="2" customFormat="1" ht="15.75" customHeight="1" x14ac:dyDescent="0.4">
      <c r="A50" s="4" t="str">
        <f t="shared" si="3"/>
        <v>年齢</v>
      </c>
      <c r="B50" s="4" t="str">
        <f t="shared" si="3"/>
        <v>前月</v>
      </c>
      <c r="C50" s="4" t="str">
        <f t="shared" si="3"/>
        <v>当月</v>
      </c>
      <c r="D50" s="4" t="str">
        <f t="shared" si="3"/>
        <v>前月比</v>
      </c>
      <c r="E50" s="28"/>
      <c r="F50" s="28"/>
      <c r="G50" s="28"/>
      <c r="W50" s="1"/>
      <c r="X50" s="1"/>
      <c r="Y50" s="1"/>
      <c r="Z50" s="1"/>
    </row>
    <row r="51" spans="1:26" x14ac:dyDescent="0.4">
      <c r="A51" s="17" t="str">
        <f t="shared" si="3"/>
        <v>0-14</v>
      </c>
      <c r="B51" s="11">
        <f t="shared" si="3"/>
        <v>9797</v>
      </c>
      <c r="C51" s="11">
        <f t="shared" si="3"/>
        <v>9814</v>
      </c>
      <c r="D51" s="11">
        <f t="shared" si="3"/>
        <v>17</v>
      </c>
    </row>
    <row r="52" spans="1:26" x14ac:dyDescent="0.4">
      <c r="A52" s="17" t="str">
        <f t="shared" si="3"/>
        <v>15-64</v>
      </c>
      <c r="B52" s="11">
        <f t="shared" si="3"/>
        <v>53550</v>
      </c>
      <c r="C52" s="11">
        <f t="shared" si="3"/>
        <v>53639</v>
      </c>
      <c r="D52" s="11">
        <f t="shared" si="3"/>
        <v>89</v>
      </c>
    </row>
    <row r="53" spans="1:26" x14ac:dyDescent="0.4">
      <c r="A53" s="17" t="str">
        <f t="shared" si="3"/>
        <v>65-</v>
      </c>
      <c r="B53" s="11">
        <f t="shared" si="3"/>
        <v>19812</v>
      </c>
      <c r="C53" s="11">
        <f t="shared" si="3"/>
        <v>19829</v>
      </c>
      <c r="D53" s="11">
        <f t="shared" si="3"/>
        <v>17</v>
      </c>
    </row>
    <row r="54" spans="1:26" x14ac:dyDescent="0.4">
      <c r="A54" s="17" t="str">
        <f t="shared" si="3"/>
        <v>計</v>
      </c>
      <c r="B54" s="11">
        <f t="shared" si="3"/>
        <v>83159</v>
      </c>
      <c r="C54" s="11">
        <f t="shared" si="3"/>
        <v>83282</v>
      </c>
      <c r="D54" s="11">
        <f t="shared" si="3"/>
        <v>123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2019-06-12T06:07:30Z</dcterms:modified>
</cp:coreProperties>
</file>