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2" r:id="rId1"/>
    <sheet name="当月" sheetId="1" r:id="rId2"/>
  </sheets>
  <definedNames>
    <definedName name="_xlnm.Print_Area" localSheetId="1">当月!$A$1:$R$48</definedName>
    <definedName name="_xlnm.Print_Area" localSheetId="0">前月!$A$1:$R$47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<sst xmlns="http://schemas.openxmlformats.org/spreadsheetml/2006/main" xmlns:r="http://schemas.openxmlformats.org/officeDocument/2006/relationships" count="47" uniqueCount="47">
  <si>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7"/>
  </si>
  <si>
    <t>Men</t>
  </si>
  <si>
    <t>女</t>
    <rPh sb="0" eb="1">
      <t>オンナ</t>
    </rPh>
    <phoneticPr fontId="7"/>
  </si>
  <si>
    <t>年齢</t>
    <rPh sb="0" eb="2">
      <t>ネンレイ</t>
    </rPh>
    <phoneticPr fontId="7"/>
  </si>
  <si>
    <t>現在</t>
    <rPh sb="0" eb="2">
      <t>ゲンザイ</t>
    </rPh>
    <phoneticPr fontId="7"/>
  </si>
  <si>
    <t>総数　</t>
    <rPh sb="0" eb="2">
      <t>ソウスウ</t>
    </rPh>
    <phoneticPr fontId="7"/>
  </si>
  <si>
    <t xml:space="preserve"> 65- 69</t>
  </si>
  <si>
    <t xml:space="preserve"> 35- 39</t>
  </si>
  <si>
    <t xml:space="preserve"> 50- 54</t>
  </si>
  <si>
    <t>人数</t>
    <rPh sb="0" eb="2">
      <t>ニンズウ</t>
    </rPh>
    <phoneticPr fontId="7"/>
  </si>
  <si>
    <t>Women</t>
  </si>
  <si>
    <t>男</t>
    <rPh sb="0" eb="1">
      <t>オトコ</t>
    </rPh>
    <phoneticPr fontId="7"/>
  </si>
  <si>
    <t>年齢　</t>
    <rPh sb="0" eb="2">
      <t>ネンレイ</t>
    </rPh>
    <phoneticPr fontId="7"/>
  </si>
  <si>
    <t>Total</t>
  </si>
  <si>
    <t>総数</t>
    <rPh sb="0" eb="2">
      <t>ソウスウ</t>
    </rPh>
    <phoneticPr fontId="7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</si>
  <si>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</si>
  <si>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</si>
  <si>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</si>
  <si>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</si>
  <si>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</si>
  <si>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</si>
  <si>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ﾌｼｮｳ</t>
  </si>
  <si>
    <t>前月</t>
    <rPh sb="0" eb="2">
      <t>ゼンゲツ</t>
    </rPh>
    <phoneticPr fontId="2"/>
  </si>
  <si>
    <t>当月</t>
    <rPh sb="0" eb="2">
      <t>トウゲツ</t>
    </rPh>
    <phoneticPr fontId="2"/>
  </si>
  <si>
    <t xml:space="preserve"> 20- 24</t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</si>
  <si>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</si>
  <si>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</si>
  <si>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</si>
  <si>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 xml:space="preserve"> 55- 59</t>
  </si>
  <si>
    <t>Per/All</t>
  </si>
  <si>
    <t xml:space="preserve"> 15- 19</t>
  </si>
  <si>
    <t xml:space="preserve"> 10- 14</t>
  </si>
  <si>
    <t>Old.Av.</t>
  </si>
  <si>
    <t>現在</t>
  </si>
  <si>
    <t xml:space="preserve"> 80- 84</t>
  </si>
  <si>
    <t xml:space="preserve"> 70- 74</t>
  </si>
  <si>
    <t>0- 4</t>
  </si>
  <si>
    <t xml:space="preserve"> 30- 34</t>
  </si>
  <si>
    <t xml:space="preserve"> 5- 9</t>
  </si>
  <si>
    <t xml:space="preserve"> 75- 79</t>
  </si>
  <si>
    <t xml:space="preserve"> 45- 49</t>
  </si>
  <si>
    <t xml:space="preserve"> 85- 89</t>
  </si>
  <si>
    <t xml:space="preserve"> 90- 94</t>
  </si>
  <si>
    <t xml:space="preserve"> 60- 64</t>
  </si>
  <si>
    <t xml:space="preserve"> 95- 99</t>
  </si>
  <si>
    <t>ｿﾚｲｼﾞｮｳ</t>
  </si>
  <si>
    <t>令和５年9月１日</t>
    <rPh sb="0" eb="2">
      <t>レイワ</t>
    </rPh>
    <rPh sb="3" eb="4">
      <t>トシ</t>
    </rPh>
    <rPh sb="5" eb="6">
      <t>ガツ</t>
    </rPh>
    <rPh sb="7" eb="8">
      <t>ヒ</t>
    </rPh>
    <phoneticPr fontId="7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</si>
</sst>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00_ "/>
    <numFmt numFmtId="177" formatCode="0.000%"/>
  </numFmts>
  <fonts count="8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</fonts>
  <fills count="7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4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49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  <xf numFmtId="0" fontId="0" fillId="0" borderId="0" xfId="1" applyFont="1" applyAlignment="1">
      <alignment horizontal="center" vertical="center"/>
    </xf>
    <xf numFmtId="0" fontId="0" fillId="0" borderId="1" xfId="1" applyFont="1" applyBorder="1">
      <alignment vertical="center"/>
    </xf>
    <xf numFmtId="0" fontId="0" fillId="0" borderId="0" xfId="1" applyFont="1">
      <alignment vertical="center"/>
    </xf>
    <xf numFmtId="0" fontId="4" fillId="0" borderId="2" xfId="1" applyFont="1" applyBorder="1" applyAlignment="1">
      <alignment horizontal="center" vertical="center"/>
    </xf>
    <xf numFmtId="176" fontId="4" fillId="0" borderId="2" xfId="1" applyNumberFormat="1" applyFont="1" applyFill="1" applyBorder="1" applyAlignment="1">
      <alignment horizontal="center" vertical="center"/>
    </xf>
    <xf numFmtId="28" fontId="0" fillId="6" borderId="2" xfId="1" applyNumberFormat="1" applyFont="1" applyFill="1" applyBorder="1" applyAlignment="1" applyProtection="1">
      <alignment horizontal="right" vertical="center"/>
      <protection locked="0"/>
    </xf>
    <xf numFmtId="0" fontId="0" fillId="6" borderId="2" xfId="1" applyFont="1" applyFill="1" applyBorder="1" applyAlignment="1" applyProtection="1">
      <alignment horizontal="right" vertical="center"/>
      <protection locked="0"/>
    </xf>
    <xf numFmtId="0" fontId="0" fillId="6" borderId="0" xfId="1" applyFont="1" applyFill="1" applyBorder="1" applyProtection="1">
      <alignment vertical="center"/>
      <protection locked="0"/>
    </xf>
    <xf numFmtId="0" fontId="6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right" vertical="center"/>
    </xf>
    <xf numFmtId="0" fontId="6" fillId="0" borderId="1" xfId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Y50"/>
  <sheetViews>
    <sheetView workbookViewId="0">
      <selection activeCell="O3" sqref="O3:Q3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customWidth="1"/>
    <col min="257" max="257" width="7.125" style="1" bestFit="1" customWidth="1"/>
    <col min="258" max="258" width="7.125" style="1" customWidth="1"/>
    <col min="259" max="260" width="6.5" style="1" bestFit="1" customWidth="1"/>
    <col min="261" max="263" width="8.6640625" style="1" hidden="1" customWidth="1"/>
    <col min="264" max="264" width="7.125" style="1" bestFit="1" customWidth="1"/>
    <col min="265" max="265" width="7.125" style="1" customWidth="1"/>
    <col min="266" max="267" width="6.5" style="1" customWidth="1"/>
    <col min="268" max="270" width="8.6640625" style="1" hidden="1" customWidth="1"/>
    <col min="271" max="272" width="7.125" style="1" customWidth="1"/>
    <col min="273" max="274" width="6.5" style="1" customWidth="1"/>
    <col min="275" max="277" width="8.6640625" style="1" hidden="1" customWidth="1"/>
    <col min="278" max="281" width="7.125" style="1" customWidth="1"/>
    <col min="282" max="512" width="9" style="1" customWidth="1"/>
    <col min="513" max="513" width="7.125" style="1" bestFit="1" customWidth="1"/>
    <col min="514" max="514" width="7.125" style="1" customWidth="1"/>
    <col min="515" max="516" width="6.5" style="1" bestFit="1" customWidth="1"/>
    <col min="517" max="519" width="8.6640625" style="1" hidden="1" customWidth="1"/>
    <col min="520" max="520" width="7.125" style="1" bestFit="1" customWidth="1"/>
    <col min="521" max="521" width="7.125" style="1" customWidth="1"/>
    <col min="522" max="523" width="6.5" style="1" customWidth="1"/>
    <col min="524" max="526" width="8.6640625" style="1" hidden="1" customWidth="1"/>
    <col min="527" max="528" width="7.125" style="1" customWidth="1"/>
    <col min="529" max="530" width="6.5" style="1" customWidth="1"/>
    <col min="531" max="533" width="8.6640625" style="1" hidden="1" customWidth="1"/>
    <col min="534" max="537" width="7.125" style="1" customWidth="1"/>
    <col min="538" max="768" width="9" style="1" customWidth="1"/>
    <col min="769" max="769" width="7.125" style="1" bestFit="1" customWidth="1"/>
    <col min="770" max="770" width="7.125" style="1" customWidth="1"/>
    <col min="771" max="772" width="6.5" style="1" bestFit="1" customWidth="1"/>
    <col min="773" max="775" width="8.6640625" style="1" hidden="1" customWidth="1"/>
    <col min="776" max="776" width="7.125" style="1" bestFit="1" customWidth="1"/>
    <col min="777" max="777" width="7.125" style="1" customWidth="1"/>
    <col min="778" max="779" width="6.5" style="1" customWidth="1"/>
    <col min="780" max="782" width="8.6640625" style="1" hidden="1" customWidth="1"/>
    <col min="783" max="784" width="7.125" style="1" customWidth="1"/>
    <col min="785" max="786" width="6.5" style="1" customWidth="1"/>
    <col min="787" max="789" width="8.6640625" style="1" hidden="1" customWidth="1"/>
    <col min="790" max="793" width="7.125" style="1" customWidth="1"/>
    <col min="794" max="1024" width="9" style="1" customWidth="1"/>
    <col min="1025" max="1025" width="7.125" style="1" bestFit="1" customWidth="1"/>
    <col min="1026" max="1026" width="7.125" style="1" customWidth="1"/>
    <col min="1027" max="1028" width="6.5" style="1" bestFit="1" customWidth="1"/>
    <col min="1029" max="1031" width="8.6640625" style="1" hidden="1" customWidth="1"/>
    <col min="1032" max="1032" width="7.125" style="1" bestFit="1" customWidth="1"/>
    <col min="1033" max="1033" width="7.125" style="1" customWidth="1"/>
    <col min="1034" max="1035" width="6.5" style="1" customWidth="1"/>
    <col min="1036" max="1038" width="8.6640625" style="1" hidden="1" customWidth="1"/>
    <col min="1039" max="1040" width="7.125" style="1" customWidth="1"/>
    <col min="1041" max="1042" width="6.5" style="1" customWidth="1"/>
    <col min="1043" max="1045" width="8.6640625" style="1" hidden="1" customWidth="1"/>
    <col min="1046" max="1049" width="7.125" style="1" customWidth="1"/>
    <col min="1050" max="1280" width="9" style="1" customWidth="1"/>
    <col min="1281" max="1281" width="7.125" style="1" bestFit="1" customWidth="1"/>
    <col min="1282" max="1282" width="7.125" style="1" customWidth="1"/>
    <col min="1283" max="1284" width="6.5" style="1" bestFit="1" customWidth="1"/>
    <col min="1285" max="1287" width="8.6640625" style="1" hidden="1" customWidth="1"/>
    <col min="1288" max="1288" width="7.125" style="1" bestFit="1" customWidth="1"/>
    <col min="1289" max="1289" width="7.125" style="1" customWidth="1"/>
    <col min="1290" max="1291" width="6.5" style="1" customWidth="1"/>
    <col min="1292" max="1294" width="8.6640625" style="1" hidden="1" customWidth="1"/>
    <col min="1295" max="1296" width="7.125" style="1" customWidth="1"/>
    <col min="1297" max="1298" width="6.5" style="1" customWidth="1"/>
    <col min="1299" max="1301" width="8.6640625" style="1" hidden="1" customWidth="1"/>
    <col min="1302" max="1305" width="7.125" style="1" customWidth="1"/>
    <col min="1306" max="1536" width="9" style="1" customWidth="1"/>
    <col min="1537" max="1537" width="7.125" style="1" bestFit="1" customWidth="1"/>
    <col min="1538" max="1538" width="7.125" style="1" customWidth="1"/>
    <col min="1539" max="1540" width="6.5" style="1" bestFit="1" customWidth="1"/>
    <col min="1541" max="1543" width="8.6640625" style="1" hidden="1" customWidth="1"/>
    <col min="1544" max="1544" width="7.125" style="1" bestFit="1" customWidth="1"/>
    <col min="1545" max="1545" width="7.125" style="1" customWidth="1"/>
    <col min="1546" max="1547" width="6.5" style="1" customWidth="1"/>
    <col min="1548" max="1550" width="8.6640625" style="1" hidden="1" customWidth="1"/>
    <col min="1551" max="1552" width="7.125" style="1" customWidth="1"/>
    <col min="1553" max="1554" width="6.5" style="1" customWidth="1"/>
    <col min="1555" max="1557" width="8.6640625" style="1" hidden="1" customWidth="1"/>
    <col min="1558" max="1561" width="7.125" style="1" customWidth="1"/>
    <col min="1562" max="1792" width="9" style="1" customWidth="1"/>
    <col min="1793" max="1793" width="7.125" style="1" bestFit="1" customWidth="1"/>
    <col min="1794" max="1794" width="7.125" style="1" customWidth="1"/>
    <col min="1795" max="1796" width="6.5" style="1" bestFit="1" customWidth="1"/>
    <col min="1797" max="1799" width="8.6640625" style="1" hidden="1" customWidth="1"/>
    <col min="1800" max="1800" width="7.125" style="1" bestFit="1" customWidth="1"/>
    <col min="1801" max="1801" width="7.125" style="1" customWidth="1"/>
    <col min="1802" max="1803" width="6.5" style="1" customWidth="1"/>
    <col min="1804" max="1806" width="8.6640625" style="1" hidden="1" customWidth="1"/>
    <col min="1807" max="1808" width="7.125" style="1" customWidth="1"/>
    <col min="1809" max="1810" width="6.5" style="1" customWidth="1"/>
    <col min="1811" max="1813" width="8.6640625" style="1" hidden="1" customWidth="1"/>
    <col min="1814" max="1817" width="7.125" style="1" customWidth="1"/>
    <col min="1818" max="2048" width="9" style="1" customWidth="1"/>
    <col min="2049" max="2049" width="7.125" style="1" bestFit="1" customWidth="1"/>
    <col min="2050" max="2050" width="7.125" style="1" customWidth="1"/>
    <col min="2051" max="2052" width="6.5" style="1" bestFit="1" customWidth="1"/>
    <col min="2053" max="2055" width="8.6640625" style="1" hidden="1" customWidth="1"/>
    <col min="2056" max="2056" width="7.125" style="1" bestFit="1" customWidth="1"/>
    <col min="2057" max="2057" width="7.125" style="1" customWidth="1"/>
    <col min="2058" max="2059" width="6.5" style="1" customWidth="1"/>
    <col min="2060" max="2062" width="8.6640625" style="1" hidden="1" customWidth="1"/>
    <col min="2063" max="2064" width="7.125" style="1" customWidth="1"/>
    <col min="2065" max="2066" width="6.5" style="1" customWidth="1"/>
    <col min="2067" max="2069" width="8.6640625" style="1" hidden="1" customWidth="1"/>
    <col min="2070" max="2073" width="7.125" style="1" customWidth="1"/>
    <col min="2074" max="2304" width="9" style="1" customWidth="1"/>
    <col min="2305" max="2305" width="7.125" style="1" bestFit="1" customWidth="1"/>
    <col min="2306" max="2306" width="7.125" style="1" customWidth="1"/>
    <col min="2307" max="2308" width="6.5" style="1" bestFit="1" customWidth="1"/>
    <col min="2309" max="2311" width="8.6640625" style="1" hidden="1" customWidth="1"/>
    <col min="2312" max="2312" width="7.125" style="1" bestFit="1" customWidth="1"/>
    <col min="2313" max="2313" width="7.125" style="1" customWidth="1"/>
    <col min="2314" max="2315" width="6.5" style="1" customWidth="1"/>
    <col min="2316" max="2318" width="8.6640625" style="1" hidden="1" customWidth="1"/>
    <col min="2319" max="2320" width="7.125" style="1" customWidth="1"/>
    <col min="2321" max="2322" width="6.5" style="1" customWidth="1"/>
    <col min="2323" max="2325" width="8.6640625" style="1" hidden="1" customWidth="1"/>
    <col min="2326" max="2329" width="7.125" style="1" customWidth="1"/>
    <col min="2330" max="2560" width="9" style="1" customWidth="1"/>
    <col min="2561" max="2561" width="7.125" style="1" bestFit="1" customWidth="1"/>
    <col min="2562" max="2562" width="7.125" style="1" customWidth="1"/>
    <col min="2563" max="2564" width="6.5" style="1" bestFit="1" customWidth="1"/>
    <col min="2565" max="2567" width="8.6640625" style="1" hidden="1" customWidth="1"/>
    <col min="2568" max="2568" width="7.125" style="1" bestFit="1" customWidth="1"/>
    <col min="2569" max="2569" width="7.125" style="1" customWidth="1"/>
    <col min="2570" max="2571" width="6.5" style="1" customWidth="1"/>
    <col min="2572" max="2574" width="8.6640625" style="1" hidden="1" customWidth="1"/>
    <col min="2575" max="2576" width="7.125" style="1" customWidth="1"/>
    <col min="2577" max="2578" width="6.5" style="1" customWidth="1"/>
    <col min="2579" max="2581" width="8.6640625" style="1" hidden="1" customWidth="1"/>
    <col min="2582" max="2585" width="7.125" style="1" customWidth="1"/>
    <col min="2586" max="2816" width="9" style="1" customWidth="1"/>
    <col min="2817" max="2817" width="7.125" style="1" bestFit="1" customWidth="1"/>
    <col min="2818" max="2818" width="7.125" style="1" customWidth="1"/>
    <col min="2819" max="2820" width="6.5" style="1" bestFit="1" customWidth="1"/>
    <col min="2821" max="2823" width="8.6640625" style="1" hidden="1" customWidth="1"/>
    <col min="2824" max="2824" width="7.125" style="1" bestFit="1" customWidth="1"/>
    <col min="2825" max="2825" width="7.125" style="1" customWidth="1"/>
    <col min="2826" max="2827" width="6.5" style="1" customWidth="1"/>
    <col min="2828" max="2830" width="8.6640625" style="1" hidden="1" customWidth="1"/>
    <col min="2831" max="2832" width="7.125" style="1" customWidth="1"/>
    <col min="2833" max="2834" width="6.5" style="1" customWidth="1"/>
    <col min="2835" max="2837" width="8.6640625" style="1" hidden="1" customWidth="1"/>
    <col min="2838" max="2841" width="7.125" style="1" customWidth="1"/>
    <col min="2842" max="3072" width="9" style="1" customWidth="1"/>
    <col min="3073" max="3073" width="7.125" style="1" bestFit="1" customWidth="1"/>
    <col min="3074" max="3074" width="7.125" style="1" customWidth="1"/>
    <col min="3075" max="3076" width="6.5" style="1" bestFit="1" customWidth="1"/>
    <col min="3077" max="3079" width="8.6640625" style="1" hidden="1" customWidth="1"/>
    <col min="3080" max="3080" width="7.125" style="1" bestFit="1" customWidth="1"/>
    <col min="3081" max="3081" width="7.125" style="1" customWidth="1"/>
    <col min="3082" max="3083" width="6.5" style="1" customWidth="1"/>
    <col min="3084" max="3086" width="8.6640625" style="1" hidden="1" customWidth="1"/>
    <col min="3087" max="3088" width="7.125" style="1" customWidth="1"/>
    <col min="3089" max="3090" width="6.5" style="1" customWidth="1"/>
    <col min="3091" max="3093" width="8.6640625" style="1" hidden="1" customWidth="1"/>
    <col min="3094" max="3097" width="7.125" style="1" customWidth="1"/>
    <col min="3098" max="3328" width="9" style="1" customWidth="1"/>
    <col min="3329" max="3329" width="7.125" style="1" bestFit="1" customWidth="1"/>
    <col min="3330" max="3330" width="7.125" style="1" customWidth="1"/>
    <col min="3331" max="3332" width="6.5" style="1" bestFit="1" customWidth="1"/>
    <col min="3333" max="3335" width="8.6640625" style="1" hidden="1" customWidth="1"/>
    <col min="3336" max="3336" width="7.125" style="1" bestFit="1" customWidth="1"/>
    <col min="3337" max="3337" width="7.125" style="1" customWidth="1"/>
    <col min="3338" max="3339" width="6.5" style="1" customWidth="1"/>
    <col min="3340" max="3342" width="8.6640625" style="1" hidden="1" customWidth="1"/>
    <col min="3343" max="3344" width="7.125" style="1" customWidth="1"/>
    <col min="3345" max="3346" width="6.5" style="1" customWidth="1"/>
    <col min="3347" max="3349" width="8.6640625" style="1" hidden="1" customWidth="1"/>
    <col min="3350" max="3353" width="7.125" style="1" customWidth="1"/>
    <col min="3354" max="3584" width="9" style="1" customWidth="1"/>
    <col min="3585" max="3585" width="7.125" style="1" bestFit="1" customWidth="1"/>
    <col min="3586" max="3586" width="7.125" style="1" customWidth="1"/>
    <col min="3587" max="3588" width="6.5" style="1" bestFit="1" customWidth="1"/>
    <col min="3589" max="3591" width="8.6640625" style="1" hidden="1" customWidth="1"/>
    <col min="3592" max="3592" width="7.125" style="1" bestFit="1" customWidth="1"/>
    <col min="3593" max="3593" width="7.125" style="1" customWidth="1"/>
    <col min="3594" max="3595" width="6.5" style="1" customWidth="1"/>
    <col min="3596" max="3598" width="8.6640625" style="1" hidden="1" customWidth="1"/>
    <col min="3599" max="3600" width="7.125" style="1" customWidth="1"/>
    <col min="3601" max="3602" width="6.5" style="1" customWidth="1"/>
    <col min="3603" max="3605" width="8.6640625" style="1" hidden="1" customWidth="1"/>
    <col min="3606" max="3609" width="7.125" style="1" customWidth="1"/>
    <col min="3610" max="3840" width="9" style="1" customWidth="1"/>
    <col min="3841" max="3841" width="7.125" style="1" bestFit="1" customWidth="1"/>
    <col min="3842" max="3842" width="7.125" style="1" customWidth="1"/>
    <col min="3843" max="3844" width="6.5" style="1" bestFit="1" customWidth="1"/>
    <col min="3845" max="3847" width="8.6640625" style="1" hidden="1" customWidth="1"/>
    <col min="3848" max="3848" width="7.125" style="1" bestFit="1" customWidth="1"/>
    <col min="3849" max="3849" width="7.125" style="1" customWidth="1"/>
    <col min="3850" max="3851" width="6.5" style="1" customWidth="1"/>
    <col min="3852" max="3854" width="8.6640625" style="1" hidden="1" customWidth="1"/>
    <col min="3855" max="3856" width="7.125" style="1" customWidth="1"/>
    <col min="3857" max="3858" width="6.5" style="1" customWidth="1"/>
    <col min="3859" max="3861" width="8.6640625" style="1" hidden="1" customWidth="1"/>
    <col min="3862" max="3865" width="7.125" style="1" customWidth="1"/>
    <col min="3866" max="4096" width="9" style="1" customWidth="1"/>
    <col min="4097" max="4097" width="7.125" style="1" bestFit="1" customWidth="1"/>
    <col min="4098" max="4098" width="7.125" style="1" customWidth="1"/>
    <col min="4099" max="4100" width="6.5" style="1" bestFit="1" customWidth="1"/>
    <col min="4101" max="4103" width="8.6640625" style="1" hidden="1" customWidth="1"/>
    <col min="4104" max="4104" width="7.125" style="1" bestFit="1" customWidth="1"/>
    <col min="4105" max="4105" width="7.125" style="1" customWidth="1"/>
    <col min="4106" max="4107" width="6.5" style="1" customWidth="1"/>
    <col min="4108" max="4110" width="8.6640625" style="1" hidden="1" customWidth="1"/>
    <col min="4111" max="4112" width="7.125" style="1" customWidth="1"/>
    <col min="4113" max="4114" width="6.5" style="1" customWidth="1"/>
    <col min="4115" max="4117" width="8.6640625" style="1" hidden="1" customWidth="1"/>
    <col min="4118" max="4121" width="7.125" style="1" customWidth="1"/>
    <col min="4122" max="4352" width="9" style="1" customWidth="1"/>
    <col min="4353" max="4353" width="7.125" style="1" bestFit="1" customWidth="1"/>
    <col min="4354" max="4354" width="7.125" style="1" customWidth="1"/>
    <col min="4355" max="4356" width="6.5" style="1" bestFit="1" customWidth="1"/>
    <col min="4357" max="4359" width="8.6640625" style="1" hidden="1" customWidth="1"/>
    <col min="4360" max="4360" width="7.125" style="1" bestFit="1" customWidth="1"/>
    <col min="4361" max="4361" width="7.125" style="1" customWidth="1"/>
    <col min="4362" max="4363" width="6.5" style="1" customWidth="1"/>
    <col min="4364" max="4366" width="8.6640625" style="1" hidden="1" customWidth="1"/>
    <col min="4367" max="4368" width="7.125" style="1" customWidth="1"/>
    <col min="4369" max="4370" width="6.5" style="1" customWidth="1"/>
    <col min="4371" max="4373" width="8.6640625" style="1" hidden="1" customWidth="1"/>
    <col min="4374" max="4377" width="7.125" style="1" customWidth="1"/>
    <col min="4378" max="4608" width="9" style="1" customWidth="1"/>
    <col min="4609" max="4609" width="7.125" style="1" bestFit="1" customWidth="1"/>
    <col min="4610" max="4610" width="7.125" style="1" customWidth="1"/>
    <col min="4611" max="4612" width="6.5" style="1" bestFit="1" customWidth="1"/>
    <col min="4613" max="4615" width="8.6640625" style="1" hidden="1" customWidth="1"/>
    <col min="4616" max="4616" width="7.125" style="1" bestFit="1" customWidth="1"/>
    <col min="4617" max="4617" width="7.125" style="1" customWidth="1"/>
    <col min="4618" max="4619" width="6.5" style="1" customWidth="1"/>
    <col min="4620" max="4622" width="8.6640625" style="1" hidden="1" customWidth="1"/>
    <col min="4623" max="4624" width="7.125" style="1" customWidth="1"/>
    <col min="4625" max="4626" width="6.5" style="1" customWidth="1"/>
    <col min="4627" max="4629" width="8.6640625" style="1" hidden="1" customWidth="1"/>
    <col min="4630" max="4633" width="7.125" style="1" customWidth="1"/>
    <col min="4634" max="4864" width="9" style="1" customWidth="1"/>
    <col min="4865" max="4865" width="7.125" style="1" bestFit="1" customWidth="1"/>
    <col min="4866" max="4866" width="7.125" style="1" customWidth="1"/>
    <col min="4867" max="4868" width="6.5" style="1" bestFit="1" customWidth="1"/>
    <col min="4869" max="4871" width="8.6640625" style="1" hidden="1" customWidth="1"/>
    <col min="4872" max="4872" width="7.125" style="1" bestFit="1" customWidth="1"/>
    <col min="4873" max="4873" width="7.125" style="1" customWidth="1"/>
    <col min="4874" max="4875" width="6.5" style="1" customWidth="1"/>
    <col min="4876" max="4878" width="8.6640625" style="1" hidden="1" customWidth="1"/>
    <col min="4879" max="4880" width="7.125" style="1" customWidth="1"/>
    <col min="4881" max="4882" width="6.5" style="1" customWidth="1"/>
    <col min="4883" max="4885" width="8.6640625" style="1" hidden="1" customWidth="1"/>
    <col min="4886" max="4889" width="7.125" style="1" customWidth="1"/>
    <col min="4890" max="5120" width="9" style="1" customWidth="1"/>
    <col min="5121" max="5121" width="7.125" style="1" bestFit="1" customWidth="1"/>
    <col min="5122" max="5122" width="7.125" style="1" customWidth="1"/>
    <col min="5123" max="5124" width="6.5" style="1" bestFit="1" customWidth="1"/>
    <col min="5125" max="5127" width="8.6640625" style="1" hidden="1" customWidth="1"/>
    <col min="5128" max="5128" width="7.125" style="1" bestFit="1" customWidth="1"/>
    <col min="5129" max="5129" width="7.125" style="1" customWidth="1"/>
    <col min="5130" max="5131" width="6.5" style="1" customWidth="1"/>
    <col min="5132" max="5134" width="8.6640625" style="1" hidden="1" customWidth="1"/>
    <col min="5135" max="5136" width="7.125" style="1" customWidth="1"/>
    <col min="5137" max="5138" width="6.5" style="1" customWidth="1"/>
    <col min="5139" max="5141" width="8.6640625" style="1" hidden="1" customWidth="1"/>
    <col min="5142" max="5145" width="7.125" style="1" customWidth="1"/>
    <col min="5146" max="5376" width="9" style="1" customWidth="1"/>
    <col min="5377" max="5377" width="7.125" style="1" bestFit="1" customWidth="1"/>
    <col min="5378" max="5378" width="7.125" style="1" customWidth="1"/>
    <col min="5379" max="5380" width="6.5" style="1" bestFit="1" customWidth="1"/>
    <col min="5381" max="5383" width="8.6640625" style="1" hidden="1" customWidth="1"/>
    <col min="5384" max="5384" width="7.125" style="1" bestFit="1" customWidth="1"/>
    <col min="5385" max="5385" width="7.125" style="1" customWidth="1"/>
    <col min="5386" max="5387" width="6.5" style="1" customWidth="1"/>
    <col min="5388" max="5390" width="8.6640625" style="1" hidden="1" customWidth="1"/>
    <col min="5391" max="5392" width="7.125" style="1" customWidth="1"/>
    <col min="5393" max="5394" width="6.5" style="1" customWidth="1"/>
    <col min="5395" max="5397" width="8.6640625" style="1" hidden="1" customWidth="1"/>
    <col min="5398" max="5401" width="7.125" style="1" customWidth="1"/>
    <col min="5402" max="5632" width="9" style="1" customWidth="1"/>
    <col min="5633" max="5633" width="7.125" style="1" bestFit="1" customWidth="1"/>
    <col min="5634" max="5634" width="7.125" style="1" customWidth="1"/>
    <col min="5635" max="5636" width="6.5" style="1" bestFit="1" customWidth="1"/>
    <col min="5637" max="5639" width="8.6640625" style="1" hidden="1" customWidth="1"/>
    <col min="5640" max="5640" width="7.125" style="1" bestFit="1" customWidth="1"/>
    <col min="5641" max="5641" width="7.125" style="1" customWidth="1"/>
    <col min="5642" max="5643" width="6.5" style="1" customWidth="1"/>
    <col min="5644" max="5646" width="8.6640625" style="1" hidden="1" customWidth="1"/>
    <col min="5647" max="5648" width="7.125" style="1" customWidth="1"/>
    <col min="5649" max="5650" width="6.5" style="1" customWidth="1"/>
    <col min="5651" max="5653" width="8.6640625" style="1" hidden="1" customWidth="1"/>
    <col min="5654" max="5657" width="7.125" style="1" customWidth="1"/>
    <col min="5658" max="5888" width="9" style="1" customWidth="1"/>
    <col min="5889" max="5889" width="7.125" style="1" bestFit="1" customWidth="1"/>
    <col min="5890" max="5890" width="7.125" style="1" customWidth="1"/>
    <col min="5891" max="5892" width="6.5" style="1" bestFit="1" customWidth="1"/>
    <col min="5893" max="5895" width="8.6640625" style="1" hidden="1" customWidth="1"/>
    <col min="5896" max="5896" width="7.125" style="1" bestFit="1" customWidth="1"/>
    <col min="5897" max="5897" width="7.125" style="1" customWidth="1"/>
    <col min="5898" max="5899" width="6.5" style="1" customWidth="1"/>
    <col min="5900" max="5902" width="8.6640625" style="1" hidden="1" customWidth="1"/>
    <col min="5903" max="5904" width="7.125" style="1" customWidth="1"/>
    <col min="5905" max="5906" width="6.5" style="1" customWidth="1"/>
    <col min="5907" max="5909" width="8.6640625" style="1" hidden="1" customWidth="1"/>
    <col min="5910" max="5913" width="7.125" style="1" customWidth="1"/>
    <col min="5914" max="6144" width="9" style="1" customWidth="1"/>
    <col min="6145" max="6145" width="7.125" style="1" bestFit="1" customWidth="1"/>
    <col min="6146" max="6146" width="7.125" style="1" customWidth="1"/>
    <col min="6147" max="6148" width="6.5" style="1" bestFit="1" customWidth="1"/>
    <col min="6149" max="6151" width="8.6640625" style="1" hidden="1" customWidth="1"/>
    <col min="6152" max="6152" width="7.125" style="1" bestFit="1" customWidth="1"/>
    <col min="6153" max="6153" width="7.125" style="1" customWidth="1"/>
    <col min="6154" max="6155" width="6.5" style="1" customWidth="1"/>
    <col min="6156" max="6158" width="8.6640625" style="1" hidden="1" customWidth="1"/>
    <col min="6159" max="6160" width="7.125" style="1" customWidth="1"/>
    <col min="6161" max="6162" width="6.5" style="1" customWidth="1"/>
    <col min="6163" max="6165" width="8.6640625" style="1" hidden="1" customWidth="1"/>
    <col min="6166" max="6169" width="7.125" style="1" customWidth="1"/>
    <col min="6170" max="6400" width="9" style="1" customWidth="1"/>
    <col min="6401" max="6401" width="7.125" style="1" bestFit="1" customWidth="1"/>
    <col min="6402" max="6402" width="7.125" style="1" customWidth="1"/>
    <col min="6403" max="6404" width="6.5" style="1" bestFit="1" customWidth="1"/>
    <col min="6405" max="6407" width="8.6640625" style="1" hidden="1" customWidth="1"/>
    <col min="6408" max="6408" width="7.125" style="1" bestFit="1" customWidth="1"/>
    <col min="6409" max="6409" width="7.125" style="1" customWidth="1"/>
    <col min="6410" max="6411" width="6.5" style="1" customWidth="1"/>
    <col min="6412" max="6414" width="8.6640625" style="1" hidden="1" customWidth="1"/>
    <col min="6415" max="6416" width="7.125" style="1" customWidth="1"/>
    <col min="6417" max="6418" width="6.5" style="1" customWidth="1"/>
    <col min="6419" max="6421" width="8.6640625" style="1" hidden="1" customWidth="1"/>
    <col min="6422" max="6425" width="7.125" style="1" customWidth="1"/>
    <col min="6426" max="6656" width="9" style="1" customWidth="1"/>
    <col min="6657" max="6657" width="7.125" style="1" bestFit="1" customWidth="1"/>
    <col min="6658" max="6658" width="7.125" style="1" customWidth="1"/>
    <col min="6659" max="6660" width="6.5" style="1" bestFit="1" customWidth="1"/>
    <col min="6661" max="6663" width="8.6640625" style="1" hidden="1" customWidth="1"/>
    <col min="6664" max="6664" width="7.125" style="1" bestFit="1" customWidth="1"/>
    <col min="6665" max="6665" width="7.125" style="1" customWidth="1"/>
    <col min="6666" max="6667" width="6.5" style="1" customWidth="1"/>
    <col min="6668" max="6670" width="8.6640625" style="1" hidden="1" customWidth="1"/>
    <col min="6671" max="6672" width="7.125" style="1" customWidth="1"/>
    <col min="6673" max="6674" width="6.5" style="1" customWidth="1"/>
    <col min="6675" max="6677" width="8.6640625" style="1" hidden="1" customWidth="1"/>
    <col min="6678" max="6681" width="7.125" style="1" customWidth="1"/>
    <col min="6682" max="6912" width="9" style="1" customWidth="1"/>
    <col min="6913" max="6913" width="7.125" style="1" bestFit="1" customWidth="1"/>
    <col min="6914" max="6914" width="7.125" style="1" customWidth="1"/>
    <col min="6915" max="6916" width="6.5" style="1" bestFit="1" customWidth="1"/>
    <col min="6917" max="6919" width="8.6640625" style="1" hidden="1" customWidth="1"/>
    <col min="6920" max="6920" width="7.125" style="1" bestFit="1" customWidth="1"/>
    <col min="6921" max="6921" width="7.125" style="1" customWidth="1"/>
    <col min="6922" max="6923" width="6.5" style="1" customWidth="1"/>
    <col min="6924" max="6926" width="8.6640625" style="1" hidden="1" customWidth="1"/>
    <col min="6927" max="6928" width="7.125" style="1" customWidth="1"/>
    <col min="6929" max="6930" width="6.5" style="1" customWidth="1"/>
    <col min="6931" max="6933" width="8.6640625" style="1" hidden="1" customWidth="1"/>
    <col min="6934" max="6937" width="7.125" style="1" customWidth="1"/>
    <col min="6938" max="7168" width="9" style="1" customWidth="1"/>
    <col min="7169" max="7169" width="7.125" style="1" bestFit="1" customWidth="1"/>
    <col min="7170" max="7170" width="7.125" style="1" customWidth="1"/>
    <col min="7171" max="7172" width="6.5" style="1" bestFit="1" customWidth="1"/>
    <col min="7173" max="7175" width="8.6640625" style="1" hidden="1" customWidth="1"/>
    <col min="7176" max="7176" width="7.125" style="1" bestFit="1" customWidth="1"/>
    <col min="7177" max="7177" width="7.125" style="1" customWidth="1"/>
    <col min="7178" max="7179" width="6.5" style="1" customWidth="1"/>
    <col min="7180" max="7182" width="8.6640625" style="1" hidden="1" customWidth="1"/>
    <col min="7183" max="7184" width="7.125" style="1" customWidth="1"/>
    <col min="7185" max="7186" width="6.5" style="1" customWidth="1"/>
    <col min="7187" max="7189" width="8.6640625" style="1" hidden="1" customWidth="1"/>
    <col min="7190" max="7193" width="7.125" style="1" customWidth="1"/>
    <col min="7194" max="7424" width="9" style="1" customWidth="1"/>
    <col min="7425" max="7425" width="7.125" style="1" bestFit="1" customWidth="1"/>
    <col min="7426" max="7426" width="7.125" style="1" customWidth="1"/>
    <col min="7427" max="7428" width="6.5" style="1" bestFit="1" customWidth="1"/>
    <col min="7429" max="7431" width="8.6640625" style="1" hidden="1" customWidth="1"/>
    <col min="7432" max="7432" width="7.125" style="1" bestFit="1" customWidth="1"/>
    <col min="7433" max="7433" width="7.125" style="1" customWidth="1"/>
    <col min="7434" max="7435" width="6.5" style="1" customWidth="1"/>
    <col min="7436" max="7438" width="8.6640625" style="1" hidden="1" customWidth="1"/>
    <col min="7439" max="7440" width="7.125" style="1" customWidth="1"/>
    <col min="7441" max="7442" width="6.5" style="1" customWidth="1"/>
    <col min="7443" max="7445" width="8.6640625" style="1" hidden="1" customWidth="1"/>
    <col min="7446" max="7449" width="7.125" style="1" customWidth="1"/>
    <col min="7450" max="7680" width="9" style="1" customWidth="1"/>
    <col min="7681" max="7681" width="7.125" style="1" bestFit="1" customWidth="1"/>
    <col min="7682" max="7682" width="7.125" style="1" customWidth="1"/>
    <col min="7683" max="7684" width="6.5" style="1" bestFit="1" customWidth="1"/>
    <col min="7685" max="7687" width="8.6640625" style="1" hidden="1" customWidth="1"/>
    <col min="7688" max="7688" width="7.125" style="1" bestFit="1" customWidth="1"/>
    <col min="7689" max="7689" width="7.125" style="1" customWidth="1"/>
    <col min="7690" max="7691" width="6.5" style="1" customWidth="1"/>
    <col min="7692" max="7694" width="8.6640625" style="1" hidden="1" customWidth="1"/>
    <col min="7695" max="7696" width="7.125" style="1" customWidth="1"/>
    <col min="7697" max="7698" width="6.5" style="1" customWidth="1"/>
    <col min="7699" max="7701" width="8.6640625" style="1" hidden="1" customWidth="1"/>
    <col min="7702" max="7705" width="7.125" style="1" customWidth="1"/>
    <col min="7706" max="7936" width="9" style="1" customWidth="1"/>
    <col min="7937" max="7937" width="7.125" style="1" bestFit="1" customWidth="1"/>
    <col min="7938" max="7938" width="7.125" style="1" customWidth="1"/>
    <col min="7939" max="7940" width="6.5" style="1" bestFit="1" customWidth="1"/>
    <col min="7941" max="7943" width="8.6640625" style="1" hidden="1" customWidth="1"/>
    <col min="7944" max="7944" width="7.125" style="1" bestFit="1" customWidth="1"/>
    <col min="7945" max="7945" width="7.125" style="1" customWidth="1"/>
    <col min="7946" max="7947" width="6.5" style="1" customWidth="1"/>
    <col min="7948" max="7950" width="8.6640625" style="1" hidden="1" customWidth="1"/>
    <col min="7951" max="7952" width="7.125" style="1" customWidth="1"/>
    <col min="7953" max="7954" width="6.5" style="1" customWidth="1"/>
    <col min="7955" max="7957" width="8.6640625" style="1" hidden="1" customWidth="1"/>
    <col min="7958" max="7961" width="7.125" style="1" customWidth="1"/>
    <col min="7962" max="8192" width="9" style="1" customWidth="1"/>
    <col min="8193" max="8193" width="7.125" style="1" bestFit="1" customWidth="1"/>
    <col min="8194" max="8194" width="7.125" style="1" customWidth="1"/>
    <col min="8195" max="8196" width="6.5" style="1" bestFit="1" customWidth="1"/>
    <col min="8197" max="8199" width="8.6640625" style="1" hidden="1" customWidth="1"/>
    <col min="8200" max="8200" width="7.125" style="1" bestFit="1" customWidth="1"/>
    <col min="8201" max="8201" width="7.125" style="1" customWidth="1"/>
    <col min="8202" max="8203" width="6.5" style="1" customWidth="1"/>
    <col min="8204" max="8206" width="8.6640625" style="1" hidden="1" customWidth="1"/>
    <col min="8207" max="8208" width="7.125" style="1" customWidth="1"/>
    <col min="8209" max="8210" width="6.5" style="1" customWidth="1"/>
    <col min="8211" max="8213" width="8.6640625" style="1" hidden="1" customWidth="1"/>
    <col min="8214" max="8217" width="7.125" style="1" customWidth="1"/>
    <col min="8218" max="8448" width="9" style="1" customWidth="1"/>
    <col min="8449" max="8449" width="7.125" style="1" bestFit="1" customWidth="1"/>
    <col min="8450" max="8450" width="7.125" style="1" customWidth="1"/>
    <col min="8451" max="8452" width="6.5" style="1" bestFit="1" customWidth="1"/>
    <col min="8453" max="8455" width="8.6640625" style="1" hidden="1" customWidth="1"/>
    <col min="8456" max="8456" width="7.125" style="1" bestFit="1" customWidth="1"/>
    <col min="8457" max="8457" width="7.125" style="1" customWidth="1"/>
    <col min="8458" max="8459" width="6.5" style="1" customWidth="1"/>
    <col min="8460" max="8462" width="8.6640625" style="1" hidden="1" customWidth="1"/>
    <col min="8463" max="8464" width="7.125" style="1" customWidth="1"/>
    <col min="8465" max="8466" width="6.5" style="1" customWidth="1"/>
    <col min="8467" max="8469" width="8.6640625" style="1" hidden="1" customWidth="1"/>
    <col min="8470" max="8473" width="7.125" style="1" customWidth="1"/>
    <col min="8474" max="8704" width="9" style="1" customWidth="1"/>
    <col min="8705" max="8705" width="7.125" style="1" bestFit="1" customWidth="1"/>
    <col min="8706" max="8706" width="7.125" style="1" customWidth="1"/>
    <col min="8707" max="8708" width="6.5" style="1" bestFit="1" customWidth="1"/>
    <col min="8709" max="8711" width="8.6640625" style="1" hidden="1" customWidth="1"/>
    <col min="8712" max="8712" width="7.125" style="1" bestFit="1" customWidth="1"/>
    <col min="8713" max="8713" width="7.125" style="1" customWidth="1"/>
    <col min="8714" max="8715" width="6.5" style="1" customWidth="1"/>
    <col min="8716" max="8718" width="8.6640625" style="1" hidden="1" customWidth="1"/>
    <col min="8719" max="8720" width="7.125" style="1" customWidth="1"/>
    <col min="8721" max="8722" width="6.5" style="1" customWidth="1"/>
    <col min="8723" max="8725" width="8.6640625" style="1" hidden="1" customWidth="1"/>
    <col min="8726" max="8729" width="7.125" style="1" customWidth="1"/>
    <col min="8730" max="8960" width="9" style="1" customWidth="1"/>
    <col min="8961" max="8961" width="7.125" style="1" bestFit="1" customWidth="1"/>
    <col min="8962" max="8962" width="7.125" style="1" customWidth="1"/>
    <col min="8963" max="8964" width="6.5" style="1" bestFit="1" customWidth="1"/>
    <col min="8965" max="8967" width="8.6640625" style="1" hidden="1" customWidth="1"/>
    <col min="8968" max="8968" width="7.125" style="1" bestFit="1" customWidth="1"/>
    <col min="8969" max="8969" width="7.125" style="1" customWidth="1"/>
    <col min="8970" max="8971" width="6.5" style="1" customWidth="1"/>
    <col min="8972" max="8974" width="8.6640625" style="1" hidden="1" customWidth="1"/>
    <col min="8975" max="8976" width="7.125" style="1" customWidth="1"/>
    <col min="8977" max="8978" width="6.5" style="1" customWidth="1"/>
    <col min="8979" max="8981" width="8.6640625" style="1" hidden="1" customWidth="1"/>
    <col min="8982" max="8985" width="7.125" style="1" customWidth="1"/>
    <col min="8986" max="9216" width="9" style="1" customWidth="1"/>
    <col min="9217" max="9217" width="7.125" style="1" bestFit="1" customWidth="1"/>
    <col min="9218" max="9218" width="7.125" style="1" customWidth="1"/>
    <col min="9219" max="9220" width="6.5" style="1" bestFit="1" customWidth="1"/>
    <col min="9221" max="9223" width="8.6640625" style="1" hidden="1" customWidth="1"/>
    <col min="9224" max="9224" width="7.125" style="1" bestFit="1" customWidth="1"/>
    <col min="9225" max="9225" width="7.125" style="1" customWidth="1"/>
    <col min="9226" max="9227" width="6.5" style="1" customWidth="1"/>
    <col min="9228" max="9230" width="8.6640625" style="1" hidden="1" customWidth="1"/>
    <col min="9231" max="9232" width="7.125" style="1" customWidth="1"/>
    <col min="9233" max="9234" width="6.5" style="1" customWidth="1"/>
    <col min="9235" max="9237" width="8.6640625" style="1" hidden="1" customWidth="1"/>
    <col min="9238" max="9241" width="7.125" style="1" customWidth="1"/>
    <col min="9242" max="9472" width="9" style="1" customWidth="1"/>
    <col min="9473" max="9473" width="7.125" style="1" bestFit="1" customWidth="1"/>
    <col min="9474" max="9474" width="7.125" style="1" customWidth="1"/>
    <col min="9475" max="9476" width="6.5" style="1" bestFit="1" customWidth="1"/>
    <col min="9477" max="9479" width="8.6640625" style="1" hidden="1" customWidth="1"/>
    <col min="9480" max="9480" width="7.125" style="1" bestFit="1" customWidth="1"/>
    <col min="9481" max="9481" width="7.125" style="1" customWidth="1"/>
    <col min="9482" max="9483" width="6.5" style="1" customWidth="1"/>
    <col min="9484" max="9486" width="8.6640625" style="1" hidden="1" customWidth="1"/>
    <col min="9487" max="9488" width="7.125" style="1" customWidth="1"/>
    <col min="9489" max="9490" width="6.5" style="1" customWidth="1"/>
    <col min="9491" max="9493" width="8.6640625" style="1" hidden="1" customWidth="1"/>
    <col min="9494" max="9497" width="7.125" style="1" customWidth="1"/>
    <col min="9498" max="9728" width="9" style="1" customWidth="1"/>
    <col min="9729" max="9729" width="7.125" style="1" bestFit="1" customWidth="1"/>
    <col min="9730" max="9730" width="7.125" style="1" customWidth="1"/>
    <col min="9731" max="9732" width="6.5" style="1" bestFit="1" customWidth="1"/>
    <col min="9733" max="9735" width="8.6640625" style="1" hidden="1" customWidth="1"/>
    <col min="9736" max="9736" width="7.125" style="1" bestFit="1" customWidth="1"/>
    <col min="9737" max="9737" width="7.125" style="1" customWidth="1"/>
    <col min="9738" max="9739" width="6.5" style="1" customWidth="1"/>
    <col min="9740" max="9742" width="8.6640625" style="1" hidden="1" customWidth="1"/>
    <col min="9743" max="9744" width="7.125" style="1" customWidth="1"/>
    <col min="9745" max="9746" width="6.5" style="1" customWidth="1"/>
    <col min="9747" max="9749" width="8.6640625" style="1" hidden="1" customWidth="1"/>
    <col min="9750" max="9753" width="7.125" style="1" customWidth="1"/>
    <col min="9754" max="9984" width="9" style="1" customWidth="1"/>
    <col min="9985" max="9985" width="7.125" style="1" bestFit="1" customWidth="1"/>
    <col min="9986" max="9986" width="7.125" style="1" customWidth="1"/>
    <col min="9987" max="9988" width="6.5" style="1" bestFit="1" customWidth="1"/>
    <col min="9989" max="9991" width="8.6640625" style="1" hidden="1" customWidth="1"/>
    <col min="9992" max="9992" width="7.125" style="1" bestFit="1" customWidth="1"/>
    <col min="9993" max="9993" width="7.125" style="1" customWidth="1"/>
    <col min="9994" max="9995" width="6.5" style="1" customWidth="1"/>
    <col min="9996" max="9998" width="8.6640625" style="1" hidden="1" customWidth="1"/>
    <col min="9999" max="10000" width="7.125" style="1" customWidth="1"/>
    <col min="10001" max="10002" width="6.5" style="1" customWidth="1"/>
    <col min="10003" max="10005" width="8.6640625" style="1" hidden="1" customWidth="1"/>
    <col min="10006" max="10009" width="7.125" style="1" customWidth="1"/>
    <col min="10010" max="10240" width="9" style="1" customWidth="1"/>
    <col min="10241" max="10241" width="7.125" style="1" bestFit="1" customWidth="1"/>
    <col min="10242" max="10242" width="7.125" style="1" customWidth="1"/>
    <col min="10243" max="10244" width="6.5" style="1" bestFit="1" customWidth="1"/>
    <col min="10245" max="10247" width="8.6640625" style="1" hidden="1" customWidth="1"/>
    <col min="10248" max="10248" width="7.125" style="1" bestFit="1" customWidth="1"/>
    <col min="10249" max="10249" width="7.125" style="1" customWidth="1"/>
    <col min="10250" max="10251" width="6.5" style="1" customWidth="1"/>
    <col min="10252" max="10254" width="8.6640625" style="1" hidden="1" customWidth="1"/>
    <col min="10255" max="10256" width="7.125" style="1" customWidth="1"/>
    <col min="10257" max="10258" width="6.5" style="1" customWidth="1"/>
    <col min="10259" max="10261" width="8.6640625" style="1" hidden="1" customWidth="1"/>
    <col min="10262" max="10265" width="7.125" style="1" customWidth="1"/>
    <col min="10266" max="10496" width="9" style="1" customWidth="1"/>
    <col min="10497" max="10497" width="7.125" style="1" bestFit="1" customWidth="1"/>
    <col min="10498" max="10498" width="7.125" style="1" customWidth="1"/>
    <col min="10499" max="10500" width="6.5" style="1" bestFit="1" customWidth="1"/>
    <col min="10501" max="10503" width="8.6640625" style="1" hidden="1" customWidth="1"/>
    <col min="10504" max="10504" width="7.125" style="1" bestFit="1" customWidth="1"/>
    <col min="10505" max="10505" width="7.125" style="1" customWidth="1"/>
    <col min="10506" max="10507" width="6.5" style="1" customWidth="1"/>
    <col min="10508" max="10510" width="8.6640625" style="1" hidden="1" customWidth="1"/>
    <col min="10511" max="10512" width="7.125" style="1" customWidth="1"/>
    <col min="10513" max="10514" width="6.5" style="1" customWidth="1"/>
    <col min="10515" max="10517" width="8.6640625" style="1" hidden="1" customWidth="1"/>
    <col min="10518" max="10521" width="7.125" style="1" customWidth="1"/>
    <col min="10522" max="10752" width="9" style="1" customWidth="1"/>
    <col min="10753" max="10753" width="7.125" style="1" bestFit="1" customWidth="1"/>
    <col min="10754" max="10754" width="7.125" style="1" customWidth="1"/>
    <col min="10755" max="10756" width="6.5" style="1" bestFit="1" customWidth="1"/>
    <col min="10757" max="10759" width="8.6640625" style="1" hidden="1" customWidth="1"/>
    <col min="10760" max="10760" width="7.125" style="1" bestFit="1" customWidth="1"/>
    <col min="10761" max="10761" width="7.125" style="1" customWidth="1"/>
    <col min="10762" max="10763" width="6.5" style="1" customWidth="1"/>
    <col min="10764" max="10766" width="8.6640625" style="1" hidden="1" customWidth="1"/>
    <col min="10767" max="10768" width="7.125" style="1" customWidth="1"/>
    <col min="10769" max="10770" width="6.5" style="1" customWidth="1"/>
    <col min="10771" max="10773" width="8.6640625" style="1" hidden="1" customWidth="1"/>
    <col min="10774" max="10777" width="7.125" style="1" customWidth="1"/>
    <col min="10778" max="11008" width="9" style="1" customWidth="1"/>
    <col min="11009" max="11009" width="7.125" style="1" bestFit="1" customWidth="1"/>
    <col min="11010" max="11010" width="7.125" style="1" customWidth="1"/>
    <col min="11011" max="11012" width="6.5" style="1" bestFit="1" customWidth="1"/>
    <col min="11013" max="11015" width="8.6640625" style="1" hidden="1" customWidth="1"/>
    <col min="11016" max="11016" width="7.125" style="1" bestFit="1" customWidth="1"/>
    <col min="11017" max="11017" width="7.125" style="1" customWidth="1"/>
    <col min="11018" max="11019" width="6.5" style="1" customWidth="1"/>
    <col min="11020" max="11022" width="8.6640625" style="1" hidden="1" customWidth="1"/>
    <col min="11023" max="11024" width="7.125" style="1" customWidth="1"/>
    <col min="11025" max="11026" width="6.5" style="1" customWidth="1"/>
    <col min="11027" max="11029" width="8.6640625" style="1" hidden="1" customWidth="1"/>
    <col min="11030" max="11033" width="7.125" style="1" customWidth="1"/>
    <col min="11034" max="11264" width="9" style="1" customWidth="1"/>
    <col min="11265" max="11265" width="7.125" style="1" bestFit="1" customWidth="1"/>
    <col min="11266" max="11266" width="7.125" style="1" customWidth="1"/>
    <col min="11267" max="11268" width="6.5" style="1" bestFit="1" customWidth="1"/>
    <col min="11269" max="11271" width="8.6640625" style="1" hidden="1" customWidth="1"/>
    <col min="11272" max="11272" width="7.125" style="1" bestFit="1" customWidth="1"/>
    <col min="11273" max="11273" width="7.125" style="1" customWidth="1"/>
    <col min="11274" max="11275" width="6.5" style="1" customWidth="1"/>
    <col min="11276" max="11278" width="8.6640625" style="1" hidden="1" customWidth="1"/>
    <col min="11279" max="11280" width="7.125" style="1" customWidth="1"/>
    <col min="11281" max="11282" width="6.5" style="1" customWidth="1"/>
    <col min="11283" max="11285" width="8.6640625" style="1" hidden="1" customWidth="1"/>
    <col min="11286" max="11289" width="7.125" style="1" customWidth="1"/>
    <col min="11290" max="11520" width="9" style="1" customWidth="1"/>
    <col min="11521" max="11521" width="7.125" style="1" bestFit="1" customWidth="1"/>
    <col min="11522" max="11522" width="7.125" style="1" customWidth="1"/>
    <col min="11523" max="11524" width="6.5" style="1" bestFit="1" customWidth="1"/>
    <col min="11525" max="11527" width="8.6640625" style="1" hidden="1" customWidth="1"/>
    <col min="11528" max="11528" width="7.125" style="1" bestFit="1" customWidth="1"/>
    <col min="11529" max="11529" width="7.125" style="1" customWidth="1"/>
    <col min="11530" max="11531" width="6.5" style="1" customWidth="1"/>
    <col min="11532" max="11534" width="8.6640625" style="1" hidden="1" customWidth="1"/>
    <col min="11535" max="11536" width="7.125" style="1" customWidth="1"/>
    <col min="11537" max="11538" width="6.5" style="1" customWidth="1"/>
    <col min="11539" max="11541" width="8.6640625" style="1" hidden="1" customWidth="1"/>
    <col min="11542" max="11545" width="7.125" style="1" customWidth="1"/>
    <col min="11546" max="11776" width="9" style="1" customWidth="1"/>
    <col min="11777" max="11777" width="7.125" style="1" bestFit="1" customWidth="1"/>
    <col min="11778" max="11778" width="7.125" style="1" customWidth="1"/>
    <col min="11779" max="11780" width="6.5" style="1" bestFit="1" customWidth="1"/>
    <col min="11781" max="11783" width="8.6640625" style="1" hidden="1" customWidth="1"/>
    <col min="11784" max="11784" width="7.125" style="1" bestFit="1" customWidth="1"/>
    <col min="11785" max="11785" width="7.125" style="1" customWidth="1"/>
    <col min="11786" max="11787" width="6.5" style="1" customWidth="1"/>
    <col min="11788" max="11790" width="8.6640625" style="1" hidden="1" customWidth="1"/>
    <col min="11791" max="11792" width="7.125" style="1" customWidth="1"/>
    <col min="11793" max="11794" width="6.5" style="1" customWidth="1"/>
    <col min="11795" max="11797" width="8.6640625" style="1" hidden="1" customWidth="1"/>
    <col min="11798" max="11801" width="7.125" style="1" customWidth="1"/>
    <col min="11802" max="12032" width="9" style="1" customWidth="1"/>
    <col min="12033" max="12033" width="7.125" style="1" bestFit="1" customWidth="1"/>
    <col min="12034" max="12034" width="7.125" style="1" customWidth="1"/>
    <col min="12035" max="12036" width="6.5" style="1" bestFit="1" customWidth="1"/>
    <col min="12037" max="12039" width="8.6640625" style="1" hidden="1" customWidth="1"/>
    <col min="12040" max="12040" width="7.125" style="1" bestFit="1" customWidth="1"/>
    <col min="12041" max="12041" width="7.125" style="1" customWidth="1"/>
    <col min="12042" max="12043" width="6.5" style="1" customWidth="1"/>
    <col min="12044" max="12046" width="8.6640625" style="1" hidden="1" customWidth="1"/>
    <col min="12047" max="12048" width="7.125" style="1" customWidth="1"/>
    <col min="12049" max="12050" width="6.5" style="1" customWidth="1"/>
    <col min="12051" max="12053" width="8.6640625" style="1" hidden="1" customWidth="1"/>
    <col min="12054" max="12057" width="7.125" style="1" customWidth="1"/>
    <col min="12058" max="12288" width="9" style="1" customWidth="1"/>
    <col min="12289" max="12289" width="7.125" style="1" bestFit="1" customWidth="1"/>
    <col min="12290" max="12290" width="7.125" style="1" customWidth="1"/>
    <col min="12291" max="12292" width="6.5" style="1" bestFit="1" customWidth="1"/>
    <col min="12293" max="12295" width="8.6640625" style="1" hidden="1" customWidth="1"/>
    <col min="12296" max="12296" width="7.125" style="1" bestFit="1" customWidth="1"/>
    <col min="12297" max="12297" width="7.125" style="1" customWidth="1"/>
    <col min="12298" max="12299" width="6.5" style="1" customWidth="1"/>
    <col min="12300" max="12302" width="8.6640625" style="1" hidden="1" customWidth="1"/>
    <col min="12303" max="12304" width="7.125" style="1" customWidth="1"/>
    <col min="12305" max="12306" width="6.5" style="1" customWidth="1"/>
    <col min="12307" max="12309" width="8.6640625" style="1" hidden="1" customWidth="1"/>
    <col min="12310" max="12313" width="7.125" style="1" customWidth="1"/>
    <col min="12314" max="12544" width="9" style="1" customWidth="1"/>
    <col min="12545" max="12545" width="7.125" style="1" bestFit="1" customWidth="1"/>
    <col min="12546" max="12546" width="7.125" style="1" customWidth="1"/>
    <col min="12547" max="12548" width="6.5" style="1" bestFit="1" customWidth="1"/>
    <col min="12549" max="12551" width="8.6640625" style="1" hidden="1" customWidth="1"/>
    <col min="12552" max="12552" width="7.125" style="1" bestFit="1" customWidth="1"/>
    <col min="12553" max="12553" width="7.125" style="1" customWidth="1"/>
    <col min="12554" max="12555" width="6.5" style="1" customWidth="1"/>
    <col min="12556" max="12558" width="8.6640625" style="1" hidden="1" customWidth="1"/>
    <col min="12559" max="12560" width="7.125" style="1" customWidth="1"/>
    <col min="12561" max="12562" width="6.5" style="1" customWidth="1"/>
    <col min="12563" max="12565" width="8.6640625" style="1" hidden="1" customWidth="1"/>
    <col min="12566" max="12569" width="7.125" style="1" customWidth="1"/>
    <col min="12570" max="12800" width="9" style="1" customWidth="1"/>
    <col min="12801" max="12801" width="7.125" style="1" bestFit="1" customWidth="1"/>
    <col min="12802" max="12802" width="7.125" style="1" customWidth="1"/>
    <col min="12803" max="12804" width="6.5" style="1" bestFit="1" customWidth="1"/>
    <col min="12805" max="12807" width="8.6640625" style="1" hidden="1" customWidth="1"/>
    <col min="12808" max="12808" width="7.125" style="1" bestFit="1" customWidth="1"/>
    <col min="12809" max="12809" width="7.125" style="1" customWidth="1"/>
    <col min="12810" max="12811" width="6.5" style="1" customWidth="1"/>
    <col min="12812" max="12814" width="8.6640625" style="1" hidden="1" customWidth="1"/>
    <col min="12815" max="12816" width="7.125" style="1" customWidth="1"/>
    <col min="12817" max="12818" width="6.5" style="1" customWidth="1"/>
    <col min="12819" max="12821" width="8.6640625" style="1" hidden="1" customWidth="1"/>
    <col min="12822" max="12825" width="7.125" style="1" customWidth="1"/>
    <col min="12826" max="13056" width="9" style="1" customWidth="1"/>
    <col min="13057" max="13057" width="7.125" style="1" bestFit="1" customWidth="1"/>
    <col min="13058" max="13058" width="7.125" style="1" customWidth="1"/>
    <col min="13059" max="13060" width="6.5" style="1" bestFit="1" customWidth="1"/>
    <col min="13061" max="13063" width="8.6640625" style="1" hidden="1" customWidth="1"/>
    <col min="13064" max="13064" width="7.125" style="1" bestFit="1" customWidth="1"/>
    <col min="13065" max="13065" width="7.125" style="1" customWidth="1"/>
    <col min="13066" max="13067" width="6.5" style="1" customWidth="1"/>
    <col min="13068" max="13070" width="8.6640625" style="1" hidden="1" customWidth="1"/>
    <col min="13071" max="13072" width="7.125" style="1" customWidth="1"/>
    <col min="13073" max="13074" width="6.5" style="1" customWidth="1"/>
    <col min="13075" max="13077" width="8.6640625" style="1" hidden="1" customWidth="1"/>
    <col min="13078" max="13081" width="7.125" style="1" customWidth="1"/>
    <col min="13082" max="13312" width="9" style="1" customWidth="1"/>
    <col min="13313" max="13313" width="7.125" style="1" bestFit="1" customWidth="1"/>
    <col min="13314" max="13314" width="7.125" style="1" customWidth="1"/>
    <col min="13315" max="13316" width="6.5" style="1" bestFit="1" customWidth="1"/>
    <col min="13317" max="13319" width="8.6640625" style="1" hidden="1" customWidth="1"/>
    <col min="13320" max="13320" width="7.125" style="1" bestFit="1" customWidth="1"/>
    <col min="13321" max="13321" width="7.125" style="1" customWidth="1"/>
    <col min="13322" max="13323" width="6.5" style="1" customWidth="1"/>
    <col min="13324" max="13326" width="8.6640625" style="1" hidden="1" customWidth="1"/>
    <col min="13327" max="13328" width="7.125" style="1" customWidth="1"/>
    <col min="13329" max="13330" width="6.5" style="1" customWidth="1"/>
    <col min="13331" max="13333" width="8.6640625" style="1" hidden="1" customWidth="1"/>
    <col min="13334" max="13337" width="7.125" style="1" customWidth="1"/>
    <col min="13338" max="13568" width="9" style="1" customWidth="1"/>
    <col min="13569" max="13569" width="7.125" style="1" bestFit="1" customWidth="1"/>
    <col min="13570" max="13570" width="7.125" style="1" customWidth="1"/>
    <col min="13571" max="13572" width="6.5" style="1" bestFit="1" customWidth="1"/>
    <col min="13573" max="13575" width="8.6640625" style="1" hidden="1" customWidth="1"/>
    <col min="13576" max="13576" width="7.125" style="1" bestFit="1" customWidth="1"/>
    <col min="13577" max="13577" width="7.125" style="1" customWidth="1"/>
    <col min="13578" max="13579" width="6.5" style="1" customWidth="1"/>
    <col min="13580" max="13582" width="8.6640625" style="1" hidden="1" customWidth="1"/>
    <col min="13583" max="13584" width="7.125" style="1" customWidth="1"/>
    <col min="13585" max="13586" width="6.5" style="1" customWidth="1"/>
    <col min="13587" max="13589" width="8.6640625" style="1" hidden="1" customWidth="1"/>
    <col min="13590" max="13593" width="7.125" style="1" customWidth="1"/>
    <col min="13594" max="13824" width="9" style="1" customWidth="1"/>
    <col min="13825" max="13825" width="7.125" style="1" bestFit="1" customWidth="1"/>
    <col min="13826" max="13826" width="7.125" style="1" customWidth="1"/>
    <col min="13827" max="13828" width="6.5" style="1" bestFit="1" customWidth="1"/>
    <col min="13829" max="13831" width="8.6640625" style="1" hidden="1" customWidth="1"/>
    <col min="13832" max="13832" width="7.125" style="1" bestFit="1" customWidth="1"/>
    <col min="13833" max="13833" width="7.125" style="1" customWidth="1"/>
    <col min="13834" max="13835" width="6.5" style="1" customWidth="1"/>
    <col min="13836" max="13838" width="8.6640625" style="1" hidden="1" customWidth="1"/>
    <col min="13839" max="13840" width="7.125" style="1" customWidth="1"/>
    <col min="13841" max="13842" width="6.5" style="1" customWidth="1"/>
    <col min="13843" max="13845" width="8.6640625" style="1" hidden="1" customWidth="1"/>
    <col min="13846" max="13849" width="7.125" style="1" customWidth="1"/>
    <col min="13850" max="14080" width="9" style="1" customWidth="1"/>
    <col min="14081" max="14081" width="7.125" style="1" bestFit="1" customWidth="1"/>
    <col min="14082" max="14082" width="7.125" style="1" customWidth="1"/>
    <col min="14083" max="14084" width="6.5" style="1" bestFit="1" customWidth="1"/>
    <col min="14085" max="14087" width="8.6640625" style="1" hidden="1" customWidth="1"/>
    <col min="14088" max="14088" width="7.125" style="1" bestFit="1" customWidth="1"/>
    <col min="14089" max="14089" width="7.125" style="1" customWidth="1"/>
    <col min="14090" max="14091" width="6.5" style="1" customWidth="1"/>
    <col min="14092" max="14094" width="8.6640625" style="1" hidden="1" customWidth="1"/>
    <col min="14095" max="14096" width="7.125" style="1" customWidth="1"/>
    <col min="14097" max="14098" width="6.5" style="1" customWidth="1"/>
    <col min="14099" max="14101" width="8.6640625" style="1" hidden="1" customWidth="1"/>
    <col min="14102" max="14105" width="7.125" style="1" customWidth="1"/>
    <col min="14106" max="14336" width="9" style="1" customWidth="1"/>
    <col min="14337" max="14337" width="7.125" style="1" bestFit="1" customWidth="1"/>
    <col min="14338" max="14338" width="7.125" style="1" customWidth="1"/>
    <col min="14339" max="14340" width="6.5" style="1" bestFit="1" customWidth="1"/>
    <col min="14341" max="14343" width="8.6640625" style="1" hidden="1" customWidth="1"/>
    <col min="14344" max="14344" width="7.125" style="1" bestFit="1" customWidth="1"/>
    <col min="14345" max="14345" width="7.125" style="1" customWidth="1"/>
    <col min="14346" max="14347" width="6.5" style="1" customWidth="1"/>
    <col min="14348" max="14350" width="8.6640625" style="1" hidden="1" customWidth="1"/>
    <col min="14351" max="14352" width="7.125" style="1" customWidth="1"/>
    <col min="14353" max="14354" width="6.5" style="1" customWidth="1"/>
    <col min="14355" max="14357" width="8.6640625" style="1" hidden="1" customWidth="1"/>
    <col min="14358" max="14361" width="7.125" style="1" customWidth="1"/>
    <col min="14362" max="14592" width="9" style="1" customWidth="1"/>
    <col min="14593" max="14593" width="7.125" style="1" bestFit="1" customWidth="1"/>
    <col min="14594" max="14594" width="7.125" style="1" customWidth="1"/>
    <col min="14595" max="14596" width="6.5" style="1" bestFit="1" customWidth="1"/>
    <col min="14597" max="14599" width="8.6640625" style="1" hidden="1" customWidth="1"/>
    <col min="14600" max="14600" width="7.125" style="1" bestFit="1" customWidth="1"/>
    <col min="14601" max="14601" width="7.125" style="1" customWidth="1"/>
    <col min="14602" max="14603" width="6.5" style="1" customWidth="1"/>
    <col min="14604" max="14606" width="8.6640625" style="1" hidden="1" customWidth="1"/>
    <col min="14607" max="14608" width="7.125" style="1" customWidth="1"/>
    <col min="14609" max="14610" width="6.5" style="1" customWidth="1"/>
    <col min="14611" max="14613" width="8.6640625" style="1" hidden="1" customWidth="1"/>
    <col min="14614" max="14617" width="7.125" style="1" customWidth="1"/>
    <col min="14618" max="14848" width="9" style="1" customWidth="1"/>
    <col min="14849" max="14849" width="7.125" style="1" bestFit="1" customWidth="1"/>
    <col min="14850" max="14850" width="7.125" style="1" customWidth="1"/>
    <col min="14851" max="14852" width="6.5" style="1" bestFit="1" customWidth="1"/>
    <col min="14853" max="14855" width="8.6640625" style="1" hidden="1" customWidth="1"/>
    <col min="14856" max="14856" width="7.125" style="1" bestFit="1" customWidth="1"/>
    <col min="14857" max="14857" width="7.125" style="1" customWidth="1"/>
    <col min="14858" max="14859" width="6.5" style="1" customWidth="1"/>
    <col min="14860" max="14862" width="8.6640625" style="1" hidden="1" customWidth="1"/>
    <col min="14863" max="14864" width="7.125" style="1" customWidth="1"/>
    <col min="14865" max="14866" width="6.5" style="1" customWidth="1"/>
    <col min="14867" max="14869" width="8.6640625" style="1" hidden="1" customWidth="1"/>
    <col min="14870" max="14873" width="7.125" style="1" customWidth="1"/>
    <col min="14874" max="15104" width="9" style="1" customWidth="1"/>
    <col min="15105" max="15105" width="7.125" style="1" bestFit="1" customWidth="1"/>
    <col min="15106" max="15106" width="7.125" style="1" customWidth="1"/>
    <col min="15107" max="15108" width="6.5" style="1" bestFit="1" customWidth="1"/>
    <col min="15109" max="15111" width="8.6640625" style="1" hidden="1" customWidth="1"/>
    <col min="15112" max="15112" width="7.125" style="1" bestFit="1" customWidth="1"/>
    <col min="15113" max="15113" width="7.125" style="1" customWidth="1"/>
    <col min="15114" max="15115" width="6.5" style="1" customWidth="1"/>
    <col min="15116" max="15118" width="8.6640625" style="1" hidden="1" customWidth="1"/>
    <col min="15119" max="15120" width="7.125" style="1" customWidth="1"/>
    <col min="15121" max="15122" width="6.5" style="1" customWidth="1"/>
    <col min="15123" max="15125" width="8.6640625" style="1" hidden="1" customWidth="1"/>
    <col min="15126" max="15129" width="7.125" style="1" customWidth="1"/>
    <col min="15130" max="15360" width="9" style="1" customWidth="1"/>
    <col min="15361" max="15361" width="7.125" style="1" bestFit="1" customWidth="1"/>
    <col min="15362" max="15362" width="7.125" style="1" customWidth="1"/>
    <col min="15363" max="15364" width="6.5" style="1" bestFit="1" customWidth="1"/>
    <col min="15365" max="15367" width="8.6640625" style="1" hidden="1" customWidth="1"/>
    <col min="15368" max="15368" width="7.125" style="1" bestFit="1" customWidth="1"/>
    <col min="15369" max="15369" width="7.125" style="1" customWidth="1"/>
    <col min="15370" max="15371" width="6.5" style="1" customWidth="1"/>
    <col min="15372" max="15374" width="8.6640625" style="1" hidden="1" customWidth="1"/>
    <col min="15375" max="15376" width="7.125" style="1" customWidth="1"/>
    <col min="15377" max="15378" width="6.5" style="1" customWidth="1"/>
    <col min="15379" max="15381" width="8.6640625" style="1" hidden="1" customWidth="1"/>
    <col min="15382" max="15385" width="7.125" style="1" customWidth="1"/>
    <col min="15386" max="15616" width="9" style="1" customWidth="1"/>
    <col min="15617" max="15617" width="7.125" style="1" bestFit="1" customWidth="1"/>
    <col min="15618" max="15618" width="7.125" style="1" customWidth="1"/>
    <col min="15619" max="15620" width="6.5" style="1" bestFit="1" customWidth="1"/>
    <col min="15621" max="15623" width="8.6640625" style="1" hidden="1" customWidth="1"/>
    <col min="15624" max="15624" width="7.125" style="1" bestFit="1" customWidth="1"/>
    <col min="15625" max="15625" width="7.125" style="1" customWidth="1"/>
    <col min="15626" max="15627" width="6.5" style="1" customWidth="1"/>
    <col min="15628" max="15630" width="8.6640625" style="1" hidden="1" customWidth="1"/>
    <col min="15631" max="15632" width="7.125" style="1" customWidth="1"/>
    <col min="15633" max="15634" width="6.5" style="1" customWidth="1"/>
    <col min="15635" max="15637" width="8.6640625" style="1" hidden="1" customWidth="1"/>
    <col min="15638" max="15641" width="7.125" style="1" customWidth="1"/>
    <col min="15642" max="15872" width="9" style="1" customWidth="1"/>
    <col min="15873" max="15873" width="7.125" style="1" bestFit="1" customWidth="1"/>
    <col min="15874" max="15874" width="7.125" style="1" customWidth="1"/>
    <col min="15875" max="15876" width="6.5" style="1" bestFit="1" customWidth="1"/>
    <col min="15877" max="15879" width="8.6640625" style="1" hidden="1" customWidth="1"/>
    <col min="15880" max="15880" width="7.125" style="1" bestFit="1" customWidth="1"/>
    <col min="15881" max="15881" width="7.125" style="1" customWidth="1"/>
    <col min="15882" max="15883" width="6.5" style="1" customWidth="1"/>
    <col min="15884" max="15886" width="8.6640625" style="1" hidden="1" customWidth="1"/>
    <col min="15887" max="15888" width="7.125" style="1" customWidth="1"/>
    <col min="15889" max="15890" width="6.5" style="1" customWidth="1"/>
    <col min="15891" max="15893" width="8.6640625" style="1" hidden="1" customWidth="1"/>
    <col min="15894" max="15897" width="7.125" style="1" customWidth="1"/>
    <col min="15898" max="16128" width="9" style="1" customWidth="1"/>
    <col min="16129" max="16129" width="7.125" style="1" bestFit="1" customWidth="1"/>
    <col min="16130" max="16130" width="7.125" style="1" customWidth="1"/>
    <col min="16131" max="16132" width="6.5" style="1" bestFit="1" customWidth="1"/>
    <col min="16133" max="16135" width="8.6640625" style="1" hidden="1" customWidth="1"/>
    <col min="16136" max="16136" width="7.125" style="1" bestFit="1" customWidth="1"/>
    <col min="16137" max="16137" width="7.125" style="1" customWidth="1"/>
    <col min="16138" max="16139" width="6.5" style="1" customWidth="1"/>
    <col min="16140" max="16142" width="8.6640625" style="1" hidden="1" customWidth="1"/>
    <col min="16143" max="16144" width="7.125" style="1" customWidth="1"/>
    <col min="16145" max="16146" width="6.5" style="1" customWidth="1"/>
    <col min="16147" max="16149" width="8.6640625" style="1" hidden="1" customWidth="1"/>
    <col min="16150" max="16153" width="7.125" style="1" customWidth="1"/>
    <col min="16154" max="16384" width="9" style="1" customWidth="1"/>
  </cols>
  <sheetData>
    <row r="1" spans="1: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 t="s">
        <v>46</v>
      </c>
      <c r="P3" s="18"/>
      <c r="Q3" s="18"/>
      <c r="R3" s="19" t="s">
        <v>33</v>
      </c>
    </row>
    <row r="4" spans="1:25" ht="15" customHeight="1">
      <c r="A4" s="3" t="s">
        <v>3</v>
      </c>
      <c r="B4" s="3" t="s">
        <v>5</v>
      </c>
      <c r="C4" s="3" t="s">
        <v>11</v>
      </c>
      <c r="D4" s="3" t="s">
        <v>2</v>
      </c>
      <c r="E4" s="10" t="s">
        <v>13</v>
      </c>
      <c r="F4" s="12" t="s">
        <v>1</v>
      </c>
      <c r="G4" s="15" t="s">
        <v>10</v>
      </c>
      <c r="H4" s="3" t="s">
        <v>12</v>
      </c>
      <c r="I4" s="3" t="s">
        <v>5</v>
      </c>
      <c r="J4" s="3" t="s">
        <v>11</v>
      </c>
      <c r="K4" s="3" t="s">
        <v>2</v>
      </c>
      <c r="L4" s="10" t="s">
        <v>13</v>
      </c>
      <c r="M4" s="12" t="s">
        <v>1</v>
      </c>
      <c r="N4" s="15" t="s">
        <v>10</v>
      </c>
      <c r="O4" s="3" t="s">
        <v>12</v>
      </c>
      <c r="P4" s="3" t="s">
        <v>14</v>
      </c>
      <c r="Q4" s="3" t="s">
        <v>11</v>
      </c>
      <c r="R4" s="3" t="s">
        <v>2</v>
      </c>
      <c r="S4" s="10" t="s">
        <v>13</v>
      </c>
      <c r="T4" s="12" t="s">
        <v>1</v>
      </c>
      <c r="U4" s="15" t="s">
        <v>10</v>
      </c>
    </row>
    <row r="5" spans="1:25" ht="15" customHeight="1">
      <c r="A5" s="4" t="s">
        <v>14</v>
      </c>
      <c r="B5" s="5">
        <f t="shared" ref="B5:G5" si="0">SUM(B6+B12+B18+B24+B30+B36+B42+I6+I12+I18+I24+I30+I36+I42+P6+P12+P18+P24+P30+P36+P42)</f>
        <v>82453</v>
      </c>
      <c r="C5" s="5">
        <f t="shared" si="0"/>
        <v>39774</v>
      </c>
      <c r="D5" s="5">
        <f t="shared" si="0"/>
        <v>42679</v>
      </c>
      <c r="E5" s="11">
        <f t="shared" si="0"/>
        <v>2520002</v>
      </c>
      <c r="F5" s="13">
        <f t="shared" si="0"/>
        <v>1260895</v>
      </c>
      <c r="G5" s="16">
        <f t="shared" si="0"/>
        <v>1259107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3</v>
      </c>
      <c r="X5" s="4" t="s">
        <v>9</v>
      </c>
      <c r="Y5" s="21" t="s">
        <v>29</v>
      </c>
    </row>
    <row r="6" spans="1:25" ht="15" customHeight="1">
      <c r="A6" s="5" t="s">
        <v>36</v>
      </c>
      <c r="B6" s="5">
        <f t="shared" ref="B6:B47" si="1">SUM(C6:D6)</f>
        <v>2892</v>
      </c>
      <c r="C6" s="5">
        <f>SUM(C7:C11)</f>
        <v>1444</v>
      </c>
      <c r="D6" s="5">
        <f>SUM(D7:D11)</f>
        <v>1448</v>
      </c>
      <c r="E6" s="11">
        <f>SUM(E7:E11)</f>
        <v>6180</v>
      </c>
      <c r="F6" s="13">
        <f>SUM(F7:F11)</f>
        <v>3110</v>
      </c>
      <c r="G6" s="16">
        <f>SUM(G7:G11)</f>
        <v>3070</v>
      </c>
      <c r="H6" s="5" t="s">
        <v>7</v>
      </c>
      <c r="I6" s="5">
        <f t="shared" ref="I6:I47" si="2">SUM(J6:K6)</f>
        <v>5244</v>
      </c>
      <c r="J6" s="5">
        <f>SUM(J7:J11)</f>
        <v>2539</v>
      </c>
      <c r="K6" s="5">
        <f>SUM(K7:K11)</f>
        <v>2705</v>
      </c>
      <c r="L6" s="11">
        <f>SUM(L7:L11)</f>
        <v>194372</v>
      </c>
      <c r="M6" s="13">
        <f>SUM(M7:M11)</f>
        <v>94188</v>
      </c>
      <c r="N6" s="16">
        <f>SUM(N7:N11)</f>
        <v>100184</v>
      </c>
      <c r="O6" s="5" t="s">
        <v>35</v>
      </c>
      <c r="P6" s="5">
        <f t="shared" ref="P6:P47" si="3">SUM(Q6:R6)</f>
        <v>4373</v>
      </c>
      <c r="Q6" s="5">
        <f>SUM(Q7:Q11)</f>
        <v>2109</v>
      </c>
      <c r="R6" s="5">
        <f>SUM(R7:R11)</f>
        <v>2264</v>
      </c>
      <c r="S6" s="11"/>
      <c r="T6" s="13"/>
      <c r="U6" s="16"/>
      <c r="W6" s="20" t="s">
        <v>16</v>
      </c>
      <c r="X6" s="4">
        <f>SUM(B6+B12+B18)</f>
        <v>9583</v>
      </c>
      <c r="Y6" s="22">
        <f>AVERAGE(X6/(B5-P47))</f>
        <v>0.11622378809746159</v>
      </c>
    </row>
    <row r="7" spans="1:25" ht="15" customHeight="1">
      <c r="A7" s="6">
        <v>0</v>
      </c>
      <c r="B7" s="5">
        <f t="shared" si="1"/>
        <v>494</v>
      </c>
      <c r="C7" s="9">
        <v>232</v>
      </c>
      <c r="D7" s="9">
        <v>262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1002</v>
      </c>
      <c r="J7" s="9">
        <v>475</v>
      </c>
      <c r="K7" s="9">
        <v>527</v>
      </c>
      <c r="L7" s="11">
        <f>SUM(M7:N7)</f>
        <v>35070</v>
      </c>
      <c r="M7" s="14">
        <f>SUMPRODUCT(H7*J7)</f>
        <v>16625</v>
      </c>
      <c r="N7" s="17">
        <f>SUMPRODUCT(H7*K7)</f>
        <v>18445</v>
      </c>
      <c r="O7" s="6">
        <v>70</v>
      </c>
      <c r="P7" s="5">
        <f t="shared" si="3"/>
        <v>751</v>
      </c>
      <c r="Q7" s="9">
        <v>377</v>
      </c>
      <c r="R7" s="9">
        <v>374</v>
      </c>
      <c r="S7" s="11"/>
      <c r="T7" s="14"/>
      <c r="U7" s="17"/>
      <c r="W7" s="20" t="s">
        <v>18</v>
      </c>
      <c r="X7" s="4">
        <f>SUM(B24+B30+B36+B42+I6+I12+I18+I24+I30+I36)</f>
        <v>52840</v>
      </c>
      <c r="Y7" s="22">
        <f>AVERAGE(X7/(B5-P47))</f>
        <v>0.64084993875298657</v>
      </c>
    </row>
    <row r="8" spans="1:25" ht="15" customHeight="1">
      <c r="A8" s="6">
        <v>1</v>
      </c>
      <c r="B8" s="5">
        <f t="shared" si="1"/>
        <v>541</v>
      </c>
      <c r="C8" s="9">
        <v>282</v>
      </c>
      <c r="D8" s="9">
        <v>259</v>
      </c>
      <c r="E8" s="11">
        <f>SUM(F8:G8)</f>
        <v>541</v>
      </c>
      <c r="F8" s="14">
        <f>SUMPRODUCT(A8*C8)</f>
        <v>282</v>
      </c>
      <c r="G8" s="17">
        <f>SUMPRODUCT(A8*D8)</f>
        <v>259</v>
      </c>
      <c r="H8" s="6">
        <v>36</v>
      </c>
      <c r="I8" s="5">
        <f t="shared" si="2"/>
        <v>1014</v>
      </c>
      <c r="J8" s="9">
        <v>484</v>
      </c>
      <c r="K8" s="9">
        <v>530</v>
      </c>
      <c r="L8" s="11">
        <f>SUM(M8:N8)</f>
        <v>36504</v>
      </c>
      <c r="M8" s="14">
        <f>SUMPRODUCT(H8*J8)</f>
        <v>17424</v>
      </c>
      <c r="N8" s="17">
        <f>SUMPRODUCT(H8*K8)</f>
        <v>19080</v>
      </c>
      <c r="O8" s="6">
        <v>71</v>
      </c>
      <c r="P8" s="5">
        <f t="shared" si="3"/>
        <v>818</v>
      </c>
      <c r="Q8" s="9">
        <v>386</v>
      </c>
      <c r="R8" s="9">
        <v>432</v>
      </c>
      <c r="S8" s="11"/>
      <c r="T8" s="14"/>
      <c r="U8" s="17"/>
      <c r="W8" s="20" t="s">
        <v>20</v>
      </c>
      <c r="X8" s="4">
        <f>SUM(I42+P6+P12+P18+P24+P30+P36+P42)</f>
        <v>20030</v>
      </c>
      <c r="Y8" s="22">
        <f>AVERAGE(X8/(B5-P47))</f>
        <v>0.24292627314955187</v>
      </c>
    </row>
    <row r="9" spans="1:25" ht="15" customHeight="1">
      <c r="A9" s="6">
        <v>2</v>
      </c>
      <c r="B9" s="5">
        <f t="shared" si="1"/>
        <v>575</v>
      </c>
      <c r="C9" s="9">
        <v>284</v>
      </c>
      <c r="D9" s="9">
        <v>291</v>
      </c>
      <c r="E9" s="11">
        <f>SUM(F9:G9)</f>
        <v>1150</v>
      </c>
      <c r="F9" s="14">
        <f>SUMPRODUCT(A9*C9)</f>
        <v>568</v>
      </c>
      <c r="G9" s="17">
        <f>SUMPRODUCT(A9*D9)</f>
        <v>582</v>
      </c>
      <c r="H9" s="6">
        <v>37</v>
      </c>
      <c r="I9" s="5">
        <f t="shared" si="2"/>
        <v>1010</v>
      </c>
      <c r="J9" s="9">
        <v>473</v>
      </c>
      <c r="K9" s="9">
        <v>537</v>
      </c>
      <c r="L9" s="11">
        <f>SUM(M9:N9)</f>
        <v>37370</v>
      </c>
      <c r="M9" s="14">
        <f>SUMPRODUCT(H9*J9)</f>
        <v>17501</v>
      </c>
      <c r="N9" s="17">
        <f>SUMPRODUCT(H9*K9)</f>
        <v>19869</v>
      </c>
      <c r="O9" s="6">
        <v>72</v>
      </c>
      <c r="P9" s="5">
        <f t="shared" si="3"/>
        <v>840</v>
      </c>
      <c r="Q9" s="9">
        <v>412</v>
      </c>
      <c r="R9" s="9">
        <v>428</v>
      </c>
      <c r="S9" s="11"/>
      <c r="T9" s="14"/>
      <c r="U9" s="17"/>
      <c r="W9" s="3"/>
      <c r="X9" s="3"/>
      <c r="Y9" s="22">
        <f>SUM(Y6:Y8)</f>
        <v>1</v>
      </c>
    </row>
    <row r="10" spans="1:25" ht="15" customHeight="1">
      <c r="A10" s="6">
        <v>3</v>
      </c>
      <c r="B10" s="5">
        <f t="shared" si="1"/>
        <v>639</v>
      </c>
      <c r="C10" s="9">
        <v>324</v>
      </c>
      <c r="D10" s="9">
        <v>315</v>
      </c>
      <c r="E10" s="11">
        <f>SUM(F10:G10)</f>
        <v>1917</v>
      </c>
      <c r="F10" s="14">
        <f>SUMPRODUCT(A10*C10)</f>
        <v>972</v>
      </c>
      <c r="G10" s="17">
        <f>SUMPRODUCT(A10*D10)</f>
        <v>945</v>
      </c>
      <c r="H10" s="6">
        <v>38</v>
      </c>
      <c r="I10" s="5">
        <f t="shared" si="2"/>
        <v>1074</v>
      </c>
      <c r="J10" s="9">
        <v>535</v>
      </c>
      <c r="K10" s="9">
        <v>539</v>
      </c>
      <c r="L10" s="11">
        <f>SUM(M10:N10)</f>
        <v>40812</v>
      </c>
      <c r="M10" s="14">
        <f>SUMPRODUCT(H10*J10)</f>
        <v>20330</v>
      </c>
      <c r="N10" s="17">
        <f>SUMPRODUCT(H10*K10)</f>
        <v>20482</v>
      </c>
      <c r="O10" s="6">
        <v>73</v>
      </c>
      <c r="P10" s="5">
        <f t="shared" si="3"/>
        <v>900</v>
      </c>
      <c r="Q10" s="9">
        <v>426</v>
      </c>
      <c r="R10" s="9">
        <v>474</v>
      </c>
      <c r="S10" s="11"/>
      <c r="T10" s="14"/>
      <c r="U10" s="17"/>
    </row>
    <row r="11" spans="1:25" ht="15" customHeight="1">
      <c r="A11" s="6">
        <v>4</v>
      </c>
      <c r="B11" s="5">
        <f t="shared" si="1"/>
        <v>643</v>
      </c>
      <c r="C11" s="9">
        <v>322</v>
      </c>
      <c r="D11" s="9">
        <v>321</v>
      </c>
      <c r="E11" s="11">
        <f>SUM(F11:G11)</f>
        <v>2572</v>
      </c>
      <c r="F11" s="14">
        <f>SUMPRODUCT(A11*C11)</f>
        <v>1288</v>
      </c>
      <c r="G11" s="17">
        <f>SUMPRODUCT(A11*D11)</f>
        <v>1284</v>
      </c>
      <c r="H11" s="6">
        <v>39</v>
      </c>
      <c r="I11" s="5">
        <f t="shared" si="2"/>
        <v>1144</v>
      </c>
      <c r="J11" s="9">
        <v>572</v>
      </c>
      <c r="K11" s="9">
        <v>572</v>
      </c>
      <c r="L11" s="11">
        <f>SUM(M11:N11)</f>
        <v>44616</v>
      </c>
      <c r="M11" s="14">
        <f>SUMPRODUCT(H11*J11)</f>
        <v>22308</v>
      </c>
      <c r="N11" s="17">
        <f>SUMPRODUCT(H11*K11)</f>
        <v>22308</v>
      </c>
      <c r="O11" s="6">
        <v>74</v>
      </c>
      <c r="P11" s="5">
        <f t="shared" si="3"/>
        <v>1064</v>
      </c>
      <c r="Q11" s="9">
        <v>508</v>
      </c>
      <c r="R11" s="9">
        <v>556</v>
      </c>
      <c r="S11" s="11"/>
      <c r="T11" s="14"/>
      <c r="U11" s="17"/>
    </row>
    <row r="12" spans="1:25" ht="15" customHeight="1">
      <c r="A12" s="5" t="s">
        <v>38</v>
      </c>
      <c r="B12" s="5">
        <f t="shared" si="1"/>
        <v>3509</v>
      </c>
      <c r="C12" s="5">
        <f>SUM(C13:C17)</f>
        <v>1822</v>
      </c>
      <c r="D12" s="5">
        <f>SUM(D13:D17)</f>
        <v>1687</v>
      </c>
      <c r="E12" s="11">
        <f>SUM(E13:E17)</f>
        <v>24622</v>
      </c>
      <c r="F12" s="13">
        <f>SUM(F13:F17)</f>
        <v>12712</v>
      </c>
      <c r="G12" s="16">
        <f>SUM(G13:G17)</f>
        <v>11910</v>
      </c>
      <c r="H12" s="5" t="s">
        <v>19</v>
      </c>
      <c r="I12" s="5">
        <f t="shared" si="2"/>
        <v>5986</v>
      </c>
      <c r="J12" s="5">
        <f>SUM(J13:J17)</f>
        <v>2955</v>
      </c>
      <c r="K12" s="5">
        <f>SUM(K13:K17)</f>
        <v>3031</v>
      </c>
      <c r="L12" s="11">
        <f>SUM(L13:L17)</f>
        <v>251538</v>
      </c>
      <c r="M12" s="13">
        <f>SUM(M13:M17)</f>
        <v>124220</v>
      </c>
      <c r="N12" s="16">
        <f>SUM(N13:N17)</f>
        <v>127318</v>
      </c>
      <c r="O12" s="5" t="s">
        <v>39</v>
      </c>
      <c r="P12" s="5">
        <f t="shared" si="3"/>
        <v>4171</v>
      </c>
      <c r="Q12" s="5">
        <f>SUM(Q13:Q17)</f>
        <v>1808</v>
      </c>
      <c r="R12" s="5">
        <f>SUM(R13:R17)</f>
        <v>2363</v>
      </c>
      <c r="S12" s="11"/>
      <c r="T12" s="13"/>
      <c r="U12" s="16"/>
    </row>
    <row r="13" spans="1:25" ht="15" customHeight="1">
      <c r="A13" s="6">
        <v>5</v>
      </c>
      <c r="B13" s="5">
        <f t="shared" si="1"/>
        <v>669</v>
      </c>
      <c r="C13" s="9">
        <v>353</v>
      </c>
      <c r="D13" s="9">
        <v>316</v>
      </c>
      <c r="E13" s="11">
        <f>SUM(F13:G13)</f>
        <v>3345</v>
      </c>
      <c r="F13" s="14">
        <f>SUMPRODUCT(A13*C13)</f>
        <v>1765</v>
      </c>
      <c r="G13" s="17">
        <f>SUMPRODUCT(A13*D13)</f>
        <v>1580</v>
      </c>
      <c r="H13" s="6">
        <v>40</v>
      </c>
      <c r="I13" s="5">
        <f t="shared" si="2"/>
        <v>1165</v>
      </c>
      <c r="J13" s="9">
        <v>574</v>
      </c>
      <c r="K13" s="9">
        <v>591</v>
      </c>
      <c r="L13" s="11">
        <f>SUM(M13:N13)</f>
        <v>46600</v>
      </c>
      <c r="M13" s="14">
        <f>SUMPRODUCT(H13*J13)</f>
        <v>22960</v>
      </c>
      <c r="N13" s="17">
        <f>SUMPRODUCT(H13*K13)</f>
        <v>23640</v>
      </c>
      <c r="O13" s="6">
        <v>75</v>
      </c>
      <c r="P13" s="5">
        <f t="shared" si="3"/>
        <v>1008</v>
      </c>
      <c r="Q13" s="9">
        <v>455</v>
      </c>
      <c r="R13" s="9">
        <v>553</v>
      </c>
      <c r="S13" s="11"/>
      <c r="T13" s="14"/>
      <c r="U13" s="17"/>
    </row>
    <row r="14" spans="1:25" ht="15" customHeight="1">
      <c r="A14" s="6">
        <v>6</v>
      </c>
      <c r="B14" s="5">
        <f t="shared" si="1"/>
        <v>738</v>
      </c>
      <c r="C14" s="9">
        <v>407</v>
      </c>
      <c r="D14" s="9">
        <v>331</v>
      </c>
      <c r="E14" s="11">
        <f>SUM(F14:G14)</f>
        <v>4428</v>
      </c>
      <c r="F14" s="14">
        <f>SUMPRODUCT(A14*C14)</f>
        <v>2442</v>
      </c>
      <c r="G14" s="17">
        <f>SUMPRODUCT(A14*D14)</f>
        <v>1986</v>
      </c>
      <c r="H14" s="6">
        <v>41</v>
      </c>
      <c r="I14" s="5">
        <f t="shared" si="2"/>
        <v>1201</v>
      </c>
      <c r="J14" s="9">
        <v>576</v>
      </c>
      <c r="K14" s="9">
        <v>625</v>
      </c>
      <c r="L14" s="11">
        <f>SUM(M14:N14)</f>
        <v>49241</v>
      </c>
      <c r="M14" s="14">
        <f>SUMPRODUCT(H14*J14)</f>
        <v>23616</v>
      </c>
      <c r="N14" s="17">
        <f>SUMPRODUCT(H14*K14)</f>
        <v>25625</v>
      </c>
      <c r="O14" s="6">
        <v>76</v>
      </c>
      <c r="P14" s="5">
        <f t="shared" si="3"/>
        <v>990</v>
      </c>
      <c r="Q14" s="9">
        <v>430</v>
      </c>
      <c r="R14" s="9">
        <v>560</v>
      </c>
      <c r="S14" s="11"/>
      <c r="T14" s="14"/>
      <c r="U14" s="17"/>
    </row>
    <row r="15" spans="1:25" ht="15" customHeight="1">
      <c r="A15" s="6">
        <v>7</v>
      </c>
      <c r="B15" s="5">
        <f t="shared" si="1"/>
        <v>681</v>
      </c>
      <c r="C15" s="9">
        <v>347</v>
      </c>
      <c r="D15" s="9">
        <v>334</v>
      </c>
      <c r="E15" s="11">
        <f>SUM(F15:G15)</f>
        <v>4767</v>
      </c>
      <c r="F15" s="14">
        <f>SUMPRODUCT(A15*C15)</f>
        <v>2429</v>
      </c>
      <c r="G15" s="17">
        <f>SUMPRODUCT(A15*D15)</f>
        <v>2338</v>
      </c>
      <c r="H15" s="6">
        <v>42</v>
      </c>
      <c r="I15" s="5">
        <f t="shared" si="2"/>
        <v>1195</v>
      </c>
      <c r="J15" s="9">
        <v>586</v>
      </c>
      <c r="K15" s="9">
        <v>609</v>
      </c>
      <c r="L15" s="11">
        <f>SUM(M15:N15)</f>
        <v>50190</v>
      </c>
      <c r="M15" s="14">
        <f>SUMPRODUCT(H15*J15)</f>
        <v>24612</v>
      </c>
      <c r="N15" s="17">
        <f>SUMPRODUCT(H15*K15)</f>
        <v>25578</v>
      </c>
      <c r="O15" s="6">
        <v>77</v>
      </c>
      <c r="P15" s="5">
        <f t="shared" si="3"/>
        <v>665</v>
      </c>
      <c r="Q15" s="9">
        <v>287</v>
      </c>
      <c r="R15" s="9">
        <v>378</v>
      </c>
      <c r="S15" s="11"/>
      <c r="T15" s="14"/>
      <c r="U15" s="17"/>
    </row>
    <row r="16" spans="1:25" ht="15" customHeight="1">
      <c r="A16" s="6">
        <v>8</v>
      </c>
      <c r="B16" s="5">
        <f t="shared" si="1"/>
        <v>707</v>
      </c>
      <c r="C16" s="9">
        <v>359</v>
      </c>
      <c r="D16" s="9">
        <v>348</v>
      </c>
      <c r="E16" s="11">
        <f>SUM(F16:G16)</f>
        <v>5656</v>
      </c>
      <c r="F16" s="14">
        <f>SUMPRODUCT(A16*C16)</f>
        <v>2872</v>
      </c>
      <c r="G16" s="17">
        <f>SUMPRODUCT(A16*D16)</f>
        <v>2784</v>
      </c>
      <c r="H16" s="6">
        <v>43</v>
      </c>
      <c r="I16" s="5">
        <f t="shared" si="2"/>
        <v>1193</v>
      </c>
      <c r="J16" s="9">
        <v>604</v>
      </c>
      <c r="K16" s="9">
        <v>589</v>
      </c>
      <c r="L16" s="11">
        <f>SUM(M16:N16)</f>
        <v>51299</v>
      </c>
      <c r="M16" s="14">
        <f>SUMPRODUCT(H16*J16)</f>
        <v>25972</v>
      </c>
      <c r="N16" s="17">
        <f>SUMPRODUCT(H16*K16)</f>
        <v>25327</v>
      </c>
      <c r="O16" s="6">
        <v>78</v>
      </c>
      <c r="P16" s="5">
        <f t="shared" si="3"/>
        <v>689</v>
      </c>
      <c r="Q16" s="9">
        <v>298</v>
      </c>
      <c r="R16" s="9">
        <v>391</v>
      </c>
      <c r="S16" s="11"/>
      <c r="T16" s="14"/>
      <c r="U16" s="17"/>
    </row>
    <row r="17" spans="1:21" ht="15" customHeight="1">
      <c r="A17" s="6">
        <v>9</v>
      </c>
      <c r="B17" s="5">
        <f t="shared" si="1"/>
        <v>714</v>
      </c>
      <c r="C17" s="9">
        <v>356</v>
      </c>
      <c r="D17" s="9">
        <v>358</v>
      </c>
      <c r="E17" s="11">
        <f>SUM(F17:G17)</f>
        <v>6426</v>
      </c>
      <c r="F17" s="14">
        <f>SUMPRODUCT(A17*C17)</f>
        <v>3204</v>
      </c>
      <c r="G17" s="17">
        <f>SUMPRODUCT(A17*D17)</f>
        <v>3222</v>
      </c>
      <c r="H17" s="6">
        <v>44</v>
      </c>
      <c r="I17" s="5">
        <f t="shared" si="2"/>
        <v>1232</v>
      </c>
      <c r="J17" s="9">
        <v>615</v>
      </c>
      <c r="K17" s="9">
        <v>617</v>
      </c>
      <c r="L17" s="11">
        <f>SUM(M17:N17)</f>
        <v>54208</v>
      </c>
      <c r="M17" s="14">
        <f>SUMPRODUCT(H17*J17)</f>
        <v>27060</v>
      </c>
      <c r="N17" s="17">
        <f>SUMPRODUCT(H17*K17)</f>
        <v>27148</v>
      </c>
      <c r="O17" s="6">
        <v>79</v>
      </c>
      <c r="P17" s="5">
        <f t="shared" si="3"/>
        <v>819</v>
      </c>
      <c r="Q17" s="9">
        <v>338</v>
      </c>
      <c r="R17" s="9">
        <v>481</v>
      </c>
      <c r="S17" s="11"/>
      <c r="T17" s="14"/>
      <c r="U17" s="17"/>
    </row>
    <row r="18" spans="1:21" ht="15" customHeight="1">
      <c r="A18" s="5" t="s">
        <v>31</v>
      </c>
      <c r="B18" s="5">
        <f t="shared" si="1"/>
        <v>3182</v>
      </c>
      <c r="C18" s="5">
        <f>SUM(C19:C23)</f>
        <v>1623</v>
      </c>
      <c r="D18" s="5">
        <f>SUM(D19:D23)</f>
        <v>1559</v>
      </c>
      <c r="E18" s="11">
        <f>SUM(E19:E23)</f>
        <v>37957</v>
      </c>
      <c r="F18" s="13">
        <f>SUM(F19:F23)</f>
        <v>19374</v>
      </c>
      <c r="G18" s="16">
        <f>SUM(G19:G23)</f>
        <v>18583</v>
      </c>
      <c r="H18" s="5" t="s">
        <v>40</v>
      </c>
      <c r="I18" s="5">
        <f t="shared" si="2"/>
        <v>6433</v>
      </c>
      <c r="J18" s="5">
        <f>SUM(J19:J23)</f>
        <v>3280</v>
      </c>
      <c r="K18" s="5">
        <f>SUM(K19:K23)</f>
        <v>3153</v>
      </c>
      <c r="L18" s="11">
        <f>SUM(L19:L23)</f>
        <v>302530</v>
      </c>
      <c r="M18" s="13">
        <f>SUM(M19:M23)</f>
        <v>154138</v>
      </c>
      <c r="N18" s="16">
        <f>SUM(N19:N23)</f>
        <v>148392</v>
      </c>
      <c r="O18" s="5" t="s">
        <v>34</v>
      </c>
      <c r="P18" s="5">
        <f t="shared" si="3"/>
        <v>3449</v>
      </c>
      <c r="Q18" s="5">
        <f>SUM(Q19:Q23)</f>
        <v>1360</v>
      </c>
      <c r="R18" s="5">
        <f>SUM(R19:R23)</f>
        <v>2089</v>
      </c>
      <c r="S18" s="11"/>
      <c r="T18" s="13"/>
      <c r="U18" s="16"/>
    </row>
    <row r="19" spans="1:21" ht="15" customHeight="1">
      <c r="A19" s="6">
        <v>10</v>
      </c>
      <c r="B19" s="5">
        <f t="shared" si="1"/>
        <v>666</v>
      </c>
      <c r="C19" s="9">
        <v>332</v>
      </c>
      <c r="D19" s="9">
        <v>334</v>
      </c>
      <c r="E19" s="11">
        <f>SUM(F19:G19)</f>
        <v>6660</v>
      </c>
      <c r="F19" s="14">
        <f>SUMPRODUCT(A19*C19)</f>
        <v>3320</v>
      </c>
      <c r="G19" s="17">
        <f>SUMPRODUCT(A19*D19)</f>
        <v>3340</v>
      </c>
      <c r="H19" s="6">
        <v>45</v>
      </c>
      <c r="I19" s="5">
        <f t="shared" si="2"/>
        <v>1235</v>
      </c>
      <c r="J19" s="9">
        <v>645</v>
      </c>
      <c r="K19" s="9">
        <v>590</v>
      </c>
      <c r="L19" s="11">
        <f>SUM(M19:N19)</f>
        <v>55575</v>
      </c>
      <c r="M19" s="14">
        <f>SUMPRODUCT(H19*J19)</f>
        <v>29025</v>
      </c>
      <c r="N19" s="17">
        <f>SUMPRODUCT(H19*K19)</f>
        <v>26550</v>
      </c>
      <c r="O19" s="6">
        <v>80</v>
      </c>
      <c r="P19" s="5">
        <f t="shared" si="3"/>
        <v>763</v>
      </c>
      <c r="Q19" s="9">
        <v>316</v>
      </c>
      <c r="R19" s="9">
        <v>447</v>
      </c>
      <c r="S19" s="11"/>
      <c r="T19" s="14"/>
      <c r="U19" s="17"/>
    </row>
    <row r="20" spans="1:21" ht="15" customHeight="1">
      <c r="A20" s="6">
        <v>11</v>
      </c>
      <c r="B20" s="5">
        <f t="shared" si="1"/>
        <v>682</v>
      </c>
      <c r="C20" s="9">
        <v>359</v>
      </c>
      <c r="D20" s="9">
        <v>323</v>
      </c>
      <c r="E20" s="11">
        <f>SUM(F20:G20)</f>
        <v>7502</v>
      </c>
      <c r="F20" s="14">
        <f>SUMPRODUCT(A20*C20)</f>
        <v>3949</v>
      </c>
      <c r="G20" s="17">
        <f>SUMPRODUCT(A20*D20)</f>
        <v>3553</v>
      </c>
      <c r="H20" s="6">
        <v>46</v>
      </c>
      <c r="I20" s="5">
        <f t="shared" si="2"/>
        <v>1293</v>
      </c>
      <c r="J20" s="9">
        <v>690</v>
      </c>
      <c r="K20" s="9">
        <v>603</v>
      </c>
      <c r="L20" s="11">
        <f>SUM(M20:N20)</f>
        <v>59478</v>
      </c>
      <c r="M20" s="14">
        <f>SUMPRODUCT(H20*J20)</f>
        <v>31740</v>
      </c>
      <c r="N20" s="17">
        <f>SUMPRODUCT(H20*K20)</f>
        <v>27738</v>
      </c>
      <c r="O20" s="6">
        <v>81</v>
      </c>
      <c r="P20" s="5">
        <f t="shared" si="3"/>
        <v>765</v>
      </c>
      <c r="Q20" s="9">
        <v>293</v>
      </c>
      <c r="R20" s="9">
        <v>472</v>
      </c>
      <c r="S20" s="11"/>
      <c r="T20" s="14"/>
      <c r="U20" s="17"/>
    </row>
    <row r="21" spans="1:21" ht="15" customHeight="1">
      <c r="A21" s="6">
        <v>12</v>
      </c>
      <c r="B21" s="5">
        <f t="shared" si="1"/>
        <v>642</v>
      </c>
      <c r="C21" s="9">
        <v>315</v>
      </c>
      <c r="D21" s="9">
        <v>327</v>
      </c>
      <c r="E21" s="11">
        <f>SUM(F21:G21)</f>
        <v>7704</v>
      </c>
      <c r="F21" s="14">
        <f>SUMPRODUCT(A21*C21)</f>
        <v>3780</v>
      </c>
      <c r="G21" s="17">
        <f>SUMPRODUCT(A21*D21)</f>
        <v>3924</v>
      </c>
      <c r="H21" s="6">
        <v>47</v>
      </c>
      <c r="I21" s="5">
        <f t="shared" si="2"/>
        <v>1298</v>
      </c>
      <c r="J21" s="9">
        <v>648</v>
      </c>
      <c r="K21" s="9">
        <v>650</v>
      </c>
      <c r="L21" s="11">
        <f>SUM(M21:N21)</f>
        <v>61006</v>
      </c>
      <c r="M21" s="14">
        <f>SUMPRODUCT(H21*J21)</f>
        <v>30456</v>
      </c>
      <c r="N21" s="17">
        <f>SUMPRODUCT(H21*K21)</f>
        <v>30550</v>
      </c>
      <c r="O21" s="6">
        <v>82</v>
      </c>
      <c r="P21" s="5">
        <f t="shared" si="3"/>
        <v>728</v>
      </c>
      <c r="Q21" s="9">
        <v>298</v>
      </c>
      <c r="R21" s="9">
        <v>430</v>
      </c>
      <c r="S21" s="11"/>
      <c r="T21" s="14"/>
      <c r="U21" s="17"/>
    </row>
    <row r="22" spans="1:21" ht="15" customHeight="1">
      <c r="A22" s="6">
        <v>13</v>
      </c>
      <c r="B22" s="5">
        <f t="shared" si="1"/>
        <v>597</v>
      </c>
      <c r="C22" s="9">
        <v>313</v>
      </c>
      <c r="D22" s="9">
        <v>284</v>
      </c>
      <c r="E22" s="11">
        <f>SUM(F22:G22)</f>
        <v>7761</v>
      </c>
      <c r="F22" s="14">
        <f>SUMPRODUCT(A22*C22)</f>
        <v>4069</v>
      </c>
      <c r="G22" s="17">
        <f>SUMPRODUCT(A22*D22)</f>
        <v>3692</v>
      </c>
      <c r="H22" s="6">
        <v>48</v>
      </c>
      <c r="I22" s="5">
        <f t="shared" si="2"/>
        <v>1272</v>
      </c>
      <c r="J22" s="9">
        <v>636</v>
      </c>
      <c r="K22" s="9">
        <v>636</v>
      </c>
      <c r="L22" s="11">
        <f>SUM(M22:N22)</f>
        <v>61056</v>
      </c>
      <c r="M22" s="14">
        <f>SUMPRODUCT(H22*J22)</f>
        <v>30528</v>
      </c>
      <c r="N22" s="17">
        <f>SUMPRODUCT(H22*K22)</f>
        <v>30528</v>
      </c>
      <c r="O22" s="6">
        <v>83</v>
      </c>
      <c r="P22" s="5">
        <f t="shared" si="3"/>
        <v>665</v>
      </c>
      <c r="Q22" s="9">
        <v>253</v>
      </c>
      <c r="R22" s="9">
        <v>412</v>
      </c>
      <c r="S22" s="11"/>
      <c r="T22" s="14"/>
      <c r="U22" s="17"/>
    </row>
    <row r="23" spans="1:21" ht="15" customHeight="1">
      <c r="A23" s="6">
        <v>14</v>
      </c>
      <c r="B23" s="5">
        <f t="shared" si="1"/>
        <v>595</v>
      </c>
      <c r="C23" s="9">
        <v>304</v>
      </c>
      <c r="D23" s="9">
        <v>291</v>
      </c>
      <c r="E23" s="11">
        <f>SUM(F23:G23)</f>
        <v>8330</v>
      </c>
      <c r="F23" s="14">
        <f>SUMPRODUCT(A23*C23)</f>
        <v>4256</v>
      </c>
      <c r="G23" s="17">
        <f>SUMPRODUCT(A23*D23)</f>
        <v>4074</v>
      </c>
      <c r="H23" s="6">
        <v>49</v>
      </c>
      <c r="I23" s="5">
        <f t="shared" si="2"/>
        <v>1335</v>
      </c>
      <c r="J23" s="9">
        <v>661</v>
      </c>
      <c r="K23" s="9">
        <v>674</v>
      </c>
      <c r="L23" s="11">
        <f>SUM(M23:N23)</f>
        <v>65415</v>
      </c>
      <c r="M23" s="14">
        <f>SUMPRODUCT(H23*J23)</f>
        <v>32389</v>
      </c>
      <c r="N23" s="17">
        <f>SUMPRODUCT(H23*K23)</f>
        <v>33026</v>
      </c>
      <c r="O23" s="6">
        <v>84</v>
      </c>
      <c r="P23" s="5">
        <f t="shared" si="3"/>
        <v>528</v>
      </c>
      <c r="Q23" s="9">
        <v>200</v>
      </c>
      <c r="R23" s="9">
        <v>328</v>
      </c>
      <c r="S23" s="11"/>
      <c r="T23" s="14"/>
      <c r="U23" s="17"/>
    </row>
    <row r="24" spans="1:21" ht="15" customHeight="1">
      <c r="A24" s="5" t="s">
        <v>30</v>
      </c>
      <c r="B24" s="5">
        <f t="shared" si="1"/>
        <v>3213</v>
      </c>
      <c r="C24" s="5">
        <f>SUM(C25:C29)</f>
        <v>1637</v>
      </c>
      <c r="D24" s="5">
        <f>SUM(D25:D29)</f>
        <v>1576</v>
      </c>
      <c r="E24" s="11">
        <f>SUM(E25:E29)</f>
        <v>54786</v>
      </c>
      <c r="F24" s="13">
        <f>SUM(F25:F29)</f>
        <v>27891</v>
      </c>
      <c r="G24" s="16">
        <f>SUM(G25:G29)</f>
        <v>26895</v>
      </c>
      <c r="H24" s="5" t="s">
        <v>8</v>
      </c>
      <c r="I24" s="5">
        <f t="shared" si="2"/>
        <v>6838</v>
      </c>
      <c r="J24" s="5">
        <f>SUM(J25:J29)</f>
        <v>3395</v>
      </c>
      <c r="K24" s="5">
        <f>SUM(K25:K29)</f>
        <v>3443</v>
      </c>
      <c r="L24" s="11">
        <f>SUM(L25:L29)</f>
        <v>355461</v>
      </c>
      <c r="M24" s="13">
        <f>SUM(M25:M29)</f>
        <v>176516</v>
      </c>
      <c r="N24" s="16">
        <f>SUM(N25:N29)</f>
        <v>178945</v>
      </c>
      <c r="O24" s="5" t="s">
        <v>41</v>
      </c>
      <c r="P24" s="5">
        <f t="shared" si="3"/>
        <v>2490</v>
      </c>
      <c r="Q24" s="5">
        <f>SUM(Q25:Q29)</f>
        <v>887</v>
      </c>
      <c r="R24" s="5">
        <f>SUM(R25:R29)</f>
        <v>1603</v>
      </c>
      <c r="S24" s="11"/>
      <c r="T24" s="13"/>
      <c r="U24" s="16"/>
    </row>
    <row r="25" spans="1:21" ht="15" customHeight="1">
      <c r="A25" s="6">
        <v>15</v>
      </c>
      <c r="B25" s="5">
        <f t="shared" si="1"/>
        <v>680</v>
      </c>
      <c r="C25" s="9">
        <v>359</v>
      </c>
      <c r="D25" s="9">
        <v>321</v>
      </c>
      <c r="E25" s="11">
        <f>SUM(F25:G25)</f>
        <v>10200</v>
      </c>
      <c r="F25" s="14">
        <f>SUMPRODUCT(A25*C25)</f>
        <v>5385</v>
      </c>
      <c r="G25" s="17">
        <f>SUMPRODUCT(A25*D25)</f>
        <v>4815</v>
      </c>
      <c r="H25" s="6">
        <v>50</v>
      </c>
      <c r="I25" s="5">
        <f t="shared" si="2"/>
        <v>1427</v>
      </c>
      <c r="J25" s="9">
        <v>699</v>
      </c>
      <c r="K25" s="9">
        <v>728</v>
      </c>
      <c r="L25" s="11">
        <f>SUM(M25:N25)</f>
        <v>71350</v>
      </c>
      <c r="M25" s="14">
        <f>SUMPRODUCT(H25*J25)</f>
        <v>34950</v>
      </c>
      <c r="N25" s="17">
        <f>SUMPRODUCT(H25*K25)</f>
        <v>36400</v>
      </c>
      <c r="O25" s="6">
        <v>85</v>
      </c>
      <c r="P25" s="5">
        <f t="shared" si="3"/>
        <v>584</v>
      </c>
      <c r="Q25" s="9">
        <v>225</v>
      </c>
      <c r="R25" s="9">
        <v>359</v>
      </c>
      <c r="S25" s="11"/>
      <c r="T25" s="14"/>
      <c r="U25" s="17"/>
    </row>
    <row r="26" spans="1:21" ht="15" customHeight="1">
      <c r="A26" s="6">
        <v>16</v>
      </c>
      <c r="B26" s="5">
        <f t="shared" si="1"/>
        <v>579</v>
      </c>
      <c r="C26" s="9">
        <v>291</v>
      </c>
      <c r="D26" s="9">
        <v>288</v>
      </c>
      <c r="E26" s="11">
        <f>SUM(F26:G26)</f>
        <v>9264</v>
      </c>
      <c r="F26" s="14">
        <f>SUMPRODUCT(A26*C26)</f>
        <v>4656</v>
      </c>
      <c r="G26" s="17">
        <f>SUMPRODUCT(A26*D26)</f>
        <v>4608</v>
      </c>
      <c r="H26" s="6">
        <v>51</v>
      </c>
      <c r="I26" s="5">
        <f t="shared" si="2"/>
        <v>1357</v>
      </c>
      <c r="J26" s="9">
        <v>681</v>
      </c>
      <c r="K26" s="9">
        <v>676</v>
      </c>
      <c r="L26" s="11">
        <f>SUM(M26:N26)</f>
        <v>69207</v>
      </c>
      <c r="M26" s="14">
        <f>SUMPRODUCT(H26*J26)</f>
        <v>34731</v>
      </c>
      <c r="N26" s="17">
        <f>SUMPRODUCT(H26*K26)</f>
        <v>34476</v>
      </c>
      <c r="O26" s="6">
        <v>86</v>
      </c>
      <c r="P26" s="5">
        <f t="shared" si="3"/>
        <v>528</v>
      </c>
      <c r="Q26" s="9">
        <v>184</v>
      </c>
      <c r="R26" s="9">
        <v>344</v>
      </c>
      <c r="S26" s="11"/>
      <c r="T26" s="14"/>
      <c r="U26" s="17"/>
    </row>
    <row r="27" spans="1:21" ht="15" customHeight="1">
      <c r="A27" s="6">
        <v>17</v>
      </c>
      <c r="B27" s="5">
        <f t="shared" si="1"/>
        <v>580</v>
      </c>
      <c r="C27" s="9">
        <v>297</v>
      </c>
      <c r="D27" s="9">
        <v>283</v>
      </c>
      <c r="E27" s="11">
        <f>SUM(F27:G27)</f>
        <v>9860</v>
      </c>
      <c r="F27" s="14">
        <f>SUMPRODUCT(A27*C27)</f>
        <v>5049</v>
      </c>
      <c r="G27" s="17">
        <f>SUMPRODUCT(A27*D27)</f>
        <v>4811</v>
      </c>
      <c r="H27" s="6">
        <v>52</v>
      </c>
      <c r="I27" s="5">
        <f t="shared" si="2"/>
        <v>1337</v>
      </c>
      <c r="J27" s="9">
        <v>664</v>
      </c>
      <c r="K27" s="9">
        <v>673</v>
      </c>
      <c r="L27" s="11">
        <f>SUM(M27:N27)</f>
        <v>69524</v>
      </c>
      <c r="M27" s="14">
        <f>SUMPRODUCT(H27*J27)</f>
        <v>34528</v>
      </c>
      <c r="N27" s="17">
        <f>SUMPRODUCT(H27*K27)</f>
        <v>34996</v>
      </c>
      <c r="O27" s="6">
        <v>87</v>
      </c>
      <c r="P27" s="5">
        <f t="shared" si="3"/>
        <v>517</v>
      </c>
      <c r="Q27" s="9">
        <v>184</v>
      </c>
      <c r="R27" s="9">
        <v>333</v>
      </c>
      <c r="S27" s="11"/>
      <c r="T27" s="14"/>
      <c r="U27" s="17"/>
    </row>
    <row r="28" spans="1:21" ht="15" customHeight="1">
      <c r="A28" s="6">
        <v>18</v>
      </c>
      <c r="B28" s="5">
        <f t="shared" si="1"/>
        <v>644</v>
      </c>
      <c r="C28" s="9">
        <v>309</v>
      </c>
      <c r="D28" s="9">
        <v>335</v>
      </c>
      <c r="E28" s="11">
        <f>SUM(F28:G28)</f>
        <v>11592</v>
      </c>
      <c r="F28" s="14">
        <f>SUMPRODUCT(A28*C28)</f>
        <v>5562</v>
      </c>
      <c r="G28" s="17">
        <f>SUMPRODUCT(A28*D28)</f>
        <v>6030</v>
      </c>
      <c r="H28" s="6">
        <v>53</v>
      </c>
      <c r="I28" s="5">
        <f t="shared" si="2"/>
        <v>1338</v>
      </c>
      <c r="J28" s="9">
        <v>647</v>
      </c>
      <c r="K28" s="9">
        <v>691</v>
      </c>
      <c r="L28" s="11">
        <f>SUM(M28:N28)</f>
        <v>70914</v>
      </c>
      <c r="M28" s="14">
        <f>SUMPRODUCT(H28*J28)</f>
        <v>34291</v>
      </c>
      <c r="N28" s="17">
        <f>SUMPRODUCT(H28*K28)</f>
        <v>36623</v>
      </c>
      <c r="O28" s="6">
        <v>88</v>
      </c>
      <c r="P28" s="5">
        <f t="shared" si="3"/>
        <v>467</v>
      </c>
      <c r="Q28" s="9">
        <v>157</v>
      </c>
      <c r="R28" s="9">
        <v>310</v>
      </c>
      <c r="S28" s="11"/>
      <c r="T28" s="14"/>
      <c r="U28" s="17"/>
    </row>
    <row r="29" spans="1:21" ht="15" customHeight="1">
      <c r="A29" s="6">
        <v>19</v>
      </c>
      <c r="B29" s="5">
        <f t="shared" si="1"/>
        <v>730</v>
      </c>
      <c r="C29" s="9">
        <v>381</v>
      </c>
      <c r="D29" s="9">
        <v>349</v>
      </c>
      <c r="E29" s="11">
        <f>SUM(F29:G29)</f>
        <v>13870</v>
      </c>
      <c r="F29" s="14">
        <f>SUMPRODUCT(A29*C29)</f>
        <v>7239</v>
      </c>
      <c r="G29" s="17">
        <f>SUMPRODUCT(A29*D29)</f>
        <v>6631</v>
      </c>
      <c r="H29" s="6">
        <v>54</v>
      </c>
      <c r="I29" s="5">
        <f t="shared" si="2"/>
        <v>1379</v>
      </c>
      <c r="J29" s="9">
        <v>704</v>
      </c>
      <c r="K29" s="9">
        <v>675</v>
      </c>
      <c r="L29" s="11">
        <f>SUM(M29:N29)</f>
        <v>74466</v>
      </c>
      <c r="M29" s="14">
        <f>SUMPRODUCT(H29*J29)</f>
        <v>38016</v>
      </c>
      <c r="N29" s="17">
        <f>SUMPRODUCT(H29*K29)</f>
        <v>36450</v>
      </c>
      <c r="O29" s="6">
        <v>89</v>
      </c>
      <c r="P29" s="5">
        <f t="shared" si="3"/>
        <v>394</v>
      </c>
      <c r="Q29" s="9">
        <v>137</v>
      </c>
      <c r="R29" s="9">
        <v>257</v>
      </c>
      <c r="S29" s="11"/>
      <c r="T29" s="14"/>
      <c r="U29" s="17"/>
    </row>
    <row r="30" spans="1:21" ht="15" customHeight="1">
      <c r="A30" s="5" t="s">
        <v>24</v>
      </c>
      <c r="B30" s="5">
        <f t="shared" si="1"/>
        <v>4465</v>
      </c>
      <c r="C30" s="5">
        <f>SUM(C31:C35)</f>
        <v>2237</v>
      </c>
      <c r="D30" s="5">
        <f>SUM(D31:D35)</f>
        <v>2228</v>
      </c>
      <c r="E30" s="11">
        <f>SUM(E31:E35)</f>
        <v>98960</v>
      </c>
      <c r="F30" s="13">
        <f>SUM(F31:F35)</f>
        <v>49513</v>
      </c>
      <c r="G30" s="16">
        <f>SUM(G31:G35)</f>
        <v>49447</v>
      </c>
      <c r="H30" s="5" t="s">
        <v>28</v>
      </c>
      <c r="I30" s="5">
        <f t="shared" si="2"/>
        <v>6166</v>
      </c>
      <c r="J30" s="5">
        <f>SUM(J31:J35)</f>
        <v>3249</v>
      </c>
      <c r="K30" s="5">
        <f>SUM(K31:K35)</f>
        <v>2917</v>
      </c>
      <c r="L30" s="11">
        <f>SUM(L31:L35)</f>
        <v>351021</v>
      </c>
      <c r="M30" s="13">
        <f>SUM(M31:M35)</f>
        <v>185118</v>
      </c>
      <c r="N30" s="16">
        <f>SUM(N31:N35)</f>
        <v>165903</v>
      </c>
      <c r="O30" s="5" t="s">
        <v>42</v>
      </c>
      <c r="P30" s="5">
        <f t="shared" si="3"/>
        <v>1235</v>
      </c>
      <c r="Q30" s="5">
        <f>SUM(Q31:Q35)</f>
        <v>369</v>
      </c>
      <c r="R30" s="5">
        <f>SUM(R31:R35)</f>
        <v>866</v>
      </c>
      <c r="S30" s="11"/>
      <c r="T30" s="13"/>
      <c r="U30" s="16"/>
    </row>
    <row r="31" spans="1:21" ht="15" customHeight="1">
      <c r="A31" s="6">
        <v>20</v>
      </c>
      <c r="B31" s="5">
        <f t="shared" si="1"/>
        <v>750</v>
      </c>
      <c r="C31" s="9">
        <v>404</v>
      </c>
      <c r="D31" s="9">
        <v>346</v>
      </c>
      <c r="E31" s="11">
        <f>SUM(F31:G31)</f>
        <v>15000</v>
      </c>
      <c r="F31" s="14">
        <f>SUMPRODUCT(A31*C31)</f>
        <v>8080</v>
      </c>
      <c r="G31" s="17">
        <f>SUMPRODUCT(A31*D31)</f>
        <v>6920</v>
      </c>
      <c r="H31" s="6">
        <v>55</v>
      </c>
      <c r="I31" s="5">
        <f t="shared" si="2"/>
        <v>1345</v>
      </c>
      <c r="J31" s="9">
        <v>684</v>
      </c>
      <c r="K31" s="9">
        <v>661</v>
      </c>
      <c r="L31" s="11">
        <f>SUM(M31:N31)</f>
        <v>73975</v>
      </c>
      <c r="M31" s="14">
        <f>SUMPRODUCT(H31*J31)</f>
        <v>37620</v>
      </c>
      <c r="N31" s="17">
        <f>SUMPRODUCT(H31*K31)</f>
        <v>36355</v>
      </c>
      <c r="O31" s="6">
        <v>90</v>
      </c>
      <c r="P31" s="5">
        <f t="shared" si="3"/>
        <v>368</v>
      </c>
      <c r="Q31" s="9">
        <v>129</v>
      </c>
      <c r="R31" s="9">
        <v>239</v>
      </c>
      <c r="S31" s="11"/>
      <c r="T31" s="14"/>
      <c r="U31" s="17"/>
    </row>
    <row r="32" spans="1:21" ht="15" customHeight="1">
      <c r="A32" s="6">
        <v>21</v>
      </c>
      <c r="B32" s="5">
        <f t="shared" si="1"/>
        <v>790</v>
      </c>
      <c r="C32" s="9">
        <v>390</v>
      </c>
      <c r="D32" s="9">
        <v>400</v>
      </c>
      <c r="E32" s="11">
        <f>SUM(F32:G32)</f>
        <v>16590</v>
      </c>
      <c r="F32" s="14">
        <f>SUMPRODUCT(A32*C32)</f>
        <v>8190</v>
      </c>
      <c r="G32" s="17">
        <f>SUMPRODUCT(A32*D32)</f>
        <v>8400</v>
      </c>
      <c r="H32" s="6">
        <v>56</v>
      </c>
      <c r="I32" s="5">
        <f t="shared" si="2"/>
        <v>1291</v>
      </c>
      <c r="J32" s="9">
        <v>658</v>
      </c>
      <c r="K32" s="9">
        <v>633</v>
      </c>
      <c r="L32" s="11">
        <f>SUM(M32:N32)</f>
        <v>72296</v>
      </c>
      <c r="M32" s="14">
        <f>SUMPRODUCT(H32*J32)</f>
        <v>36848</v>
      </c>
      <c r="N32" s="17">
        <f>SUMPRODUCT(H32*K32)</f>
        <v>35448</v>
      </c>
      <c r="O32" s="6">
        <v>91</v>
      </c>
      <c r="P32" s="5">
        <f t="shared" si="3"/>
        <v>291</v>
      </c>
      <c r="Q32" s="9">
        <v>92</v>
      </c>
      <c r="R32" s="9">
        <v>199</v>
      </c>
      <c r="S32" s="11"/>
      <c r="T32" s="14"/>
      <c r="U32" s="17"/>
    </row>
    <row r="33" spans="1:21" ht="15" customHeight="1">
      <c r="A33" s="6">
        <v>22</v>
      </c>
      <c r="B33" s="5">
        <f t="shared" si="1"/>
        <v>934</v>
      </c>
      <c r="C33" s="9">
        <v>464</v>
      </c>
      <c r="D33" s="9">
        <v>470</v>
      </c>
      <c r="E33" s="11">
        <f>SUM(F33:G33)</f>
        <v>20548</v>
      </c>
      <c r="F33" s="14">
        <f>SUMPRODUCT(A33*C33)</f>
        <v>10208</v>
      </c>
      <c r="G33" s="17">
        <f>SUMPRODUCT(A33*D33)</f>
        <v>10340</v>
      </c>
      <c r="H33" s="6">
        <v>57</v>
      </c>
      <c r="I33" s="5">
        <f t="shared" si="2"/>
        <v>1138</v>
      </c>
      <c r="J33" s="9">
        <v>605</v>
      </c>
      <c r="K33" s="9">
        <v>533</v>
      </c>
      <c r="L33" s="11">
        <f>SUM(M33:N33)</f>
        <v>64866</v>
      </c>
      <c r="M33" s="14">
        <f>SUMPRODUCT(H33*J33)</f>
        <v>34485</v>
      </c>
      <c r="N33" s="17">
        <f>SUMPRODUCT(H33*K33)</f>
        <v>30381</v>
      </c>
      <c r="O33" s="6">
        <v>92</v>
      </c>
      <c r="P33" s="5">
        <f t="shared" si="3"/>
        <v>248</v>
      </c>
      <c r="Q33" s="9">
        <v>67</v>
      </c>
      <c r="R33" s="9">
        <v>181</v>
      </c>
      <c r="S33" s="11"/>
      <c r="T33" s="14"/>
      <c r="U33" s="17"/>
    </row>
    <row r="34" spans="1:21" ht="15" customHeight="1">
      <c r="A34" s="6">
        <v>23</v>
      </c>
      <c r="B34" s="5">
        <f t="shared" si="1"/>
        <v>962</v>
      </c>
      <c r="C34" s="9">
        <v>461</v>
      </c>
      <c r="D34" s="9">
        <v>501</v>
      </c>
      <c r="E34" s="11">
        <f>SUM(F34:G34)</f>
        <v>22126</v>
      </c>
      <c r="F34" s="14">
        <f>SUMPRODUCT(A34*C34)</f>
        <v>10603</v>
      </c>
      <c r="G34" s="17">
        <f>SUMPRODUCT(A34*D34)</f>
        <v>11523</v>
      </c>
      <c r="H34" s="6">
        <v>58</v>
      </c>
      <c r="I34" s="5">
        <f t="shared" si="2"/>
        <v>1244</v>
      </c>
      <c r="J34" s="9">
        <v>653</v>
      </c>
      <c r="K34" s="9">
        <v>591</v>
      </c>
      <c r="L34" s="11">
        <f>SUM(M34:N34)</f>
        <v>72152</v>
      </c>
      <c r="M34" s="14">
        <f>SUMPRODUCT(H34*J34)</f>
        <v>37874</v>
      </c>
      <c r="N34" s="17">
        <f>SUMPRODUCT(H34*K34)</f>
        <v>34278</v>
      </c>
      <c r="O34" s="6">
        <v>93</v>
      </c>
      <c r="P34" s="5">
        <f t="shared" si="3"/>
        <v>168</v>
      </c>
      <c r="Q34" s="9">
        <v>37</v>
      </c>
      <c r="R34" s="9">
        <v>131</v>
      </c>
      <c r="S34" s="11"/>
      <c r="T34" s="14"/>
      <c r="U34" s="17"/>
    </row>
    <row r="35" spans="1:21" ht="15" customHeight="1">
      <c r="A35" s="6">
        <v>24</v>
      </c>
      <c r="B35" s="5">
        <f t="shared" si="1"/>
        <v>1029</v>
      </c>
      <c r="C35" s="9">
        <v>518</v>
      </c>
      <c r="D35" s="9">
        <v>511</v>
      </c>
      <c r="E35" s="11">
        <f>SUM(F35:G35)</f>
        <v>24696</v>
      </c>
      <c r="F35" s="14">
        <f>SUMPRODUCT(A35*C35)</f>
        <v>12432</v>
      </c>
      <c r="G35" s="17">
        <f>SUMPRODUCT(A35*D35)</f>
        <v>12264</v>
      </c>
      <c r="H35" s="6">
        <v>59</v>
      </c>
      <c r="I35" s="5">
        <f t="shared" si="2"/>
        <v>1148</v>
      </c>
      <c r="J35" s="9">
        <v>649</v>
      </c>
      <c r="K35" s="9">
        <v>499</v>
      </c>
      <c r="L35" s="11">
        <f>SUM(M35:N35)</f>
        <v>67732</v>
      </c>
      <c r="M35" s="14">
        <f>SUMPRODUCT(H35*J35)</f>
        <v>38291</v>
      </c>
      <c r="N35" s="17">
        <f>SUMPRODUCT(H35*K35)</f>
        <v>29441</v>
      </c>
      <c r="O35" s="6">
        <v>94</v>
      </c>
      <c r="P35" s="5">
        <f t="shared" si="3"/>
        <v>160</v>
      </c>
      <c r="Q35" s="9">
        <v>44</v>
      </c>
      <c r="R35" s="9">
        <v>116</v>
      </c>
      <c r="S35" s="11"/>
      <c r="T35" s="14"/>
      <c r="U35" s="17"/>
    </row>
    <row r="36" spans="1:21" ht="15" customHeight="1">
      <c r="A36" s="5" t="s">
        <v>15</v>
      </c>
      <c r="B36" s="5">
        <f t="shared" si="1"/>
        <v>5119</v>
      </c>
      <c r="C36" s="5">
        <f>SUM(C37:C41)</f>
        <v>2442</v>
      </c>
      <c r="D36" s="5">
        <f>SUM(D37:D41)</f>
        <v>2677</v>
      </c>
      <c r="E36" s="11">
        <f>SUM(E37:E41)</f>
        <v>138093</v>
      </c>
      <c r="F36" s="13">
        <f>SUM(F37:F41)</f>
        <v>65872</v>
      </c>
      <c r="G36" s="16">
        <f>SUM(G37:G41)</f>
        <v>72221</v>
      </c>
      <c r="H36" s="5" t="s">
        <v>43</v>
      </c>
      <c r="I36" s="5">
        <f t="shared" si="2"/>
        <v>4707</v>
      </c>
      <c r="J36" s="5">
        <f>SUM(J37:J41)</f>
        <v>2369</v>
      </c>
      <c r="K36" s="5">
        <f>SUM(K37:K41)</f>
        <v>2338</v>
      </c>
      <c r="L36" s="11">
        <f>SUM(L37:L41)</f>
        <v>291542</v>
      </c>
      <c r="M36" s="13">
        <f>SUM(M37:M41)</f>
        <v>146767</v>
      </c>
      <c r="N36" s="16">
        <f>SUM(N37:N41)</f>
        <v>144775</v>
      </c>
      <c r="O36" s="5" t="s">
        <v>44</v>
      </c>
      <c r="P36" s="5">
        <f t="shared" si="3"/>
        <v>334</v>
      </c>
      <c r="Q36" s="5">
        <f>SUM(Q37:Q41)</f>
        <v>77</v>
      </c>
      <c r="R36" s="5">
        <f>SUM(R37:R41)</f>
        <v>257</v>
      </c>
      <c r="S36" s="11"/>
      <c r="T36" s="13"/>
      <c r="U36" s="16"/>
    </row>
    <row r="37" spans="1:21" ht="15" customHeight="1">
      <c r="A37" s="6">
        <v>25</v>
      </c>
      <c r="B37" s="5">
        <f t="shared" si="1"/>
        <v>1042</v>
      </c>
      <c r="C37" s="9">
        <v>520</v>
      </c>
      <c r="D37" s="9">
        <v>522</v>
      </c>
      <c r="E37" s="11">
        <f>SUM(F37:G37)</f>
        <v>26050</v>
      </c>
      <c r="F37" s="14">
        <f>SUMPRODUCT(A37*C37)</f>
        <v>13000</v>
      </c>
      <c r="G37" s="17">
        <f>SUMPRODUCT(A37*D37)</f>
        <v>13050</v>
      </c>
      <c r="H37" s="6">
        <v>60</v>
      </c>
      <c r="I37" s="5">
        <f t="shared" si="2"/>
        <v>1025</v>
      </c>
      <c r="J37" s="9">
        <v>500</v>
      </c>
      <c r="K37" s="9">
        <v>525</v>
      </c>
      <c r="L37" s="11">
        <f>SUM(M37:N37)</f>
        <v>61500</v>
      </c>
      <c r="M37" s="14">
        <f>SUMPRODUCT(H37*J37)</f>
        <v>30000</v>
      </c>
      <c r="N37" s="17">
        <f>SUMPRODUCT(H37*K37)</f>
        <v>31500</v>
      </c>
      <c r="O37" s="6">
        <v>95</v>
      </c>
      <c r="P37" s="5">
        <f t="shared" si="3"/>
        <v>106</v>
      </c>
      <c r="Q37" s="9">
        <v>24</v>
      </c>
      <c r="R37" s="9">
        <v>82</v>
      </c>
      <c r="S37" s="11"/>
      <c r="T37" s="14"/>
      <c r="U37" s="17"/>
    </row>
    <row r="38" spans="1:21" ht="15" customHeight="1">
      <c r="A38" s="6">
        <v>26</v>
      </c>
      <c r="B38" s="5">
        <f t="shared" si="1"/>
        <v>1061</v>
      </c>
      <c r="C38" s="9">
        <v>482</v>
      </c>
      <c r="D38" s="9">
        <v>579</v>
      </c>
      <c r="E38" s="11">
        <f>SUM(F38:G38)</f>
        <v>27586</v>
      </c>
      <c r="F38" s="14">
        <f>SUMPRODUCT(A38*C38)</f>
        <v>12532</v>
      </c>
      <c r="G38" s="17">
        <f>SUMPRODUCT(A38*D38)</f>
        <v>15054</v>
      </c>
      <c r="H38" s="6">
        <v>61</v>
      </c>
      <c r="I38" s="5">
        <f t="shared" si="2"/>
        <v>939</v>
      </c>
      <c r="J38" s="9">
        <v>490</v>
      </c>
      <c r="K38" s="9">
        <v>449</v>
      </c>
      <c r="L38" s="11">
        <f>SUM(M38:N38)</f>
        <v>57279</v>
      </c>
      <c r="M38" s="14">
        <f>SUMPRODUCT(H38*J38)</f>
        <v>29890</v>
      </c>
      <c r="N38" s="17">
        <f>SUMPRODUCT(H38*K38)</f>
        <v>27389</v>
      </c>
      <c r="O38" s="6">
        <v>96</v>
      </c>
      <c r="P38" s="5">
        <f t="shared" si="3"/>
        <v>94</v>
      </c>
      <c r="Q38" s="9">
        <v>18</v>
      </c>
      <c r="R38" s="9">
        <v>76</v>
      </c>
      <c r="S38" s="11"/>
      <c r="T38" s="14"/>
      <c r="U38" s="17"/>
    </row>
    <row r="39" spans="1:21" ht="15" customHeight="1">
      <c r="A39" s="6">
        <v>27</v>
      </c>
      <c r="B39" s="5">
        <f t="shared" si="1"/>
        <v>988</v>
      </c>
      <c r="C39" s="9">
        <v>468</v>
      </c>
      <c r="D39" s="9">
        <v>520</v>
      </c>
      <c r="E39" s="11">
        <f>SUM(F39:G39)</f>
        <v>26676</v>
      </c>
      <c r="F39" s="14">
        <f>SUMPRODUCT(A39*C39)</f>
        <v>12636</v>
      </c>
      <c r="G39" s="17">
        <f>SUMPRODUCT(A39*D39)</f>
        <v>14040</v>
      </c>
      <c r="H39" s="6">
        <v>62</v>
      </c>
      <c r="I39" s="5">
        <f t="shared" si="2"/>
        <v>931</v>
      </c>
      <c r="J39" s="9">
        <v>451</v>
      </c>
      <c r="K39" s="9">
        <v>480</v>
      </c>
      <c r="L39" s="11">
        <f>SUM(M39:N39)</f>
        <v>57722</v>
      </c>
      <c r="M39" s="14">
        <f>SUMPRODUCT(H39*J39)</f>
        <v>27962</v>
      </c>
      <c r="N39" s="17">
        <f>SUMPRODUCT(H39*K39)</f>
        <v>29760</v>
      </c>
      <c r="O39" s="6">
        <v>97</v>
      </c>
      <c r="P39" s="5">
        <f t="shared" si="3"/>
        <v>57</v>
      </c>
      <c r="Q39" s="9">
        <v>13</v>
      </c>
      <c r="R39" s="9">
        <v>44</v>
      </c>
      <c r="S39" s="11"/>
      <c r="T39" s="14"/>
      <c r="U39" s="17"/>
    </row>
    <row r="40" spans="1:21" ht="15" customHeight="1">
      <c r="A40" s="6">
        <v>28</v>
      </c>
      <c r="B40" s="5">
        <f t="shared" si="1"/>
        <v>1031</v>
      </c>
      <c r="C40" s="9">
        <v>484</v>
      </c>
      <c r="D40" s="9">
        <v>547</v>
      </c>
      <c r="E40" s="11">
        <f>SUM(F40:G40)</f>
        <v>28868</v>
      </c>
      <c r="F40" s="14">
        <f>SUMPRODUCT(A40*C40)</f>
        <v>13552</v>
      </c>
      <c r="G40" s="17">
        <f>SUMPRODUCT(A40*D40)</f>
        <v>15316</v>
      </c>
      <c r="H40" s="6">
        <v>63</v>
      </c>
      <c r="I40" s="5">
        <f t="shared" si="2"/>
        <v>927</v>
      </c>
      <c r="J40" s="9">
        <v>477</v>
      </c>
      <c r="K40" s="9">
        <v>450</v>
      </c>
      <c r="L40" s="11">
        <f>SUM(M40:N40)</f>
        <v>58401</v>
      </c>
      <c r="M40" s="14">
        <f>SUMPRODUCT(H40*J40)</f>
        <v>30051</v>
      </c>
      <c r="N40" s="17">
        <f>SUMPRODUCT(H40*K40)</f>
        <v>28350</v>
      </c>
      <c r="O40" s="6">
        <v>98</v>
      </c>
      <c r="P40" s="5">
        <f t="shared" si="3"/>
        <v>39</v>
      </c>
      <c r="Q40" s="9">
        <v>10</v>
      </c>
      <c r="R40" s="9">
        <v>29</v>
      </c>
      <c r="S40" s="11"/>
      <c r="T40" s="14"/>
      <c r="U40" s="17"/>
    </row>
    <row r="41" spans="1:21" ht="15" customHeight="1">
      <c r="A41" s="6">
        <v>29</v>
      </c>
      <c r="B41" s="5">
        <f t="shared" si="1"/>
        <v>997</v>
      </c>
      <c r="C41" s="9">
        <v>488</v>
      </c>
      <c r="D41" s="9">
        <v>509</v>
      </c>
      <c r="E41" s="11">
        <f>SUM(F41:G41)</f>
        <v>28913</v>
      </c>
      <c r="F41" s="14">
        <f>SUMPRODUCT(A41*C41)</f>
        <v>14152</v>
      </c>
      <c r="G41" s="17">
        <f>SUMPRODUCT(A41*D41)</f>
        <v>14761</v>
      </c>
      <c r="H41" s="6">
        <v>64</v>
      </c>
      <c r="I41" s="5">
        <f t="shared" si="2"/>
        <v>885</v>
      </c>
      <c r="J41" s="9">
        <v>451</v>
      </c>
      <c r="K41" s="9">
        <v>434</v>
      </c>
      <c r="L41" s="11">
        <f>SUM(M41:N41)</f>
        <v>56640</v>
      </c>
      <c r="M41" s="14">
        <f>SUMPRODUCT(H41*J41)</f>
        <v>28864</v>
      </c>
      <c r="N41" s="17">
        <f>SUMPRODUCT(H41*K41)</f>
        <v>27776</v>
      </c>
      <c r="O41" s="6">
        <v>99</v>
      </c>
      <c r="P41" s="5">
        <f t="shared" si="3"/>
        <v>38</v>
      </c>
      <c r="Q41" s="9">
        <v>12</v>
      </c>
      <c r="R41" s="9">
        <v>26</v>
      </c>
      <c r="S41" s="11"/>
      <c r="T41" s="14"/>
      <c r="U41" s="17"/>
    </row>
    <row r="42" spans="1:21" ht="15" customHeight="1">
      <c r="A42" s="5" t="s">
        <v>37</v>
      </c>
      <c r="B42" s="5">
        <f t="shared" si="1"/>
        <v>4669</v>
      </c>
      <c r="C42" s="5">
        <f>SUM(C43:C47)</f>
        <v>2213</v>
      </c>
      <c r="D42" s="5">
        <f>SUM(D43:D47)</f>
        <v>2456</v>
      </c>
      <c r="E42" s="11">
        <f>SUM(E43:E47)</f>
        <v>149505</v>
      </c>
      <c r="F42" s="13">
        <f>SUM(F43:F47)</f>
        <v>70837</v>
      </c>
      <c r="G42" s="16">
        <f>SUM(G43:G47)</f>
        <v>78668</v>
      </c>
      <c r="H42" s="5" t="s">
        <v>6</v>
      </c>
      <c r="I42" s="5">
        <f t="shared" si="2"/>
        <v>3934</v>
      </c>
      <c r="J42" s="5">
        <f>SUM(J43:J47)</f>
        <v>1951</v>
      </c>
      <c r="K42" s="5">
        <f>SUM(K43:K47)</f>
        <v>1983</v>
      </c>
      <c r="L42" s="11">
        <f>SUM(L43:L47)</f>
        <v>263435</v>
      </c>
      <c r="M42" s="13">
        <f>SUM(M43:M47)</f>
        <v>130639</v>
      </c>
      <c r="N42" s="16">
        <f>SUM(N43:N47)</f>
        <v>132796</v>
      </c>
      <c r="O42" s="5" t="s">
        <v>17</v>
      </c>
      <c r="P42" s="5">
        <f t="shared" si="3"/>
        <v>44</v>
      </c>
      <c r="Q42" s="5">
        <f>SUM(Q43:Q46)</f>
        <v>8</v>
      </c>
      <c r="R42" s="5">
        <f>SUM(R43:R46)</f>
        <v>36</v>
      </c>
      <c r="S42" s="11"/>
      <c r="T42" s="13"/>
      <c r="U42" s="16"/>
    </row>
    <row r="43" spans="1:21" ht="15" customHeight="1">
      <c r="A43" s="6">
        <v>30</v>
      </c>
      <c r="B43" s="5">
        <f t="shared" si="1"/>
        <v>898</v>
      </c>
      <c r="C43" s="9">
        <v>440</v>
      </c>
      <c r="D43" s="9">
        <v>458</v>
      </c>
      <c r="E43" s="11">
        <f>SUM(F43:G43)</f>
        <v>26940</v>
      </c>
      <c r="F43" s="14">
        <f>SUMPRODUCT(A43*C43)</f>
        <v>13200</v>
      </c>
      <c r="G43" s="17">
        <f>SUMPRODUCT(A43*D43)</f>
        <v>13740</v>
      </c>
      <c r="H43" s="6">
        <v>65</v>
      </c>
      <c r="I43" s="5">
        <f t="shared" si="2"/>
        <v>833</v>
      </c>
      <c r="J43" s="9">
        <v>406</v>
      </c>
      <c r="K43" s="9">
        <v>427</v>
      </c>
      <c r="L43" s="11">
        <f>SUM(M43:N43)</f>
        <v>54145</v>
      </c>
      <c r="M43" s="14">
        <f>SUMPRODUCT(H43*J43)</f>
        <v>26390</v>
      </c>
      <c r="N43" s="17">
        <f>SUMPRODUCT(H43*K43)</f>
        <v>27755</v>
      </c>
      <c r="O43" s="6">
        <v>100</v>
      </c>
      <c r="P43" s="5">
        <f t="shared" si="3"/>
        <v>19</v>
      </c>
      <c r="Q43" s="9">
        <v>1</v>
      </c>
      <c r="R43" s="9">
        <v>18</v>
      </c>
      <c r="S43" s="11"/>
      <c r="T43" s="14"/>
      <c r="U43" s="17"/>
    </row>
    <row r="44" spans="1:21" ht="15" customHeight="1">
      <c r="A44" s="6">
        <v>31</v>
      </c>
      <c r="B44" s="5">
        <f t="shared" si="1"/>
        <v>971</v>
      </c>
      <c r="C44" s="9">
        <v>469</v>
      </c>
      <c r="D44" s="9">
        <v>502</v>
      </c>
      <c r="E44" s="11">
        <f>SUM(F44:G44)</f>
        <v>30101</v>
      </c>
      <c r="F44" s="14">
        <f>SUMPRODUCT(A44*C44)</f>
        <v>14539</v>
      </c>
      <c r="G44" s="17">
        <f>SUMPRODUCT(A44*D44)</f>
        <v>15562</v>
      </c>
      <c r="H44" s="6">
        <v>66</v>
      </c>
      <c r="I44" s="5">
        <f t="shared" si="2"/>
        <v>780</v>
      </c>
      <c r="J44" s="9">
        <v>390</v>
      </c>
      <c r="K44" s="9">
        <v>390</v>
      </c>
      <c r="L44" s="11">
        <f>SUM(M44:N44)</f>
        <v>51480</v>
      </c>
      <c r="M44" s="14">
        <f>SUMPRODUCT(H44*J44)</f>
        <v>25740</v>
      </c>
      <c r="N44" s="17">
        <f>SUMPRODUCT(H44*K44)</f>
        <v>25740</v>
      </c>
      <c r="O44" s="6">
        <v>101</v>
      </c>
      <c r="P44" s="5">
        <f t="shared" si="3"/>
        <v>9</v>
      </c>
      <c r="Q44" s="9">
        <v>3</v>
      </c>
      <c r="R44" s="9">
        <v>6</v>
      </c>
      <c r="S44" s="11"/>
      <c r="T44" s="14"/>
      <c r="U44" s="17"/>
    </row>
    <row r="45" spans="1:21" ht="15" customHeight="1">
      <c r="A45" s="6">
        <v>32</v>
      </c>
      <c r="B45" s="5">
        <f t="shared" si="1"/>
        <v>903</v>
      </c>
      <c r="C45" s="9">
        <v>409</v>
      </c>
      <c r="D45" s="9">
        <v>494</v>
      </c>
      <c r="E45" s="11">
        <f>SUM(F45:G45)</f>
        <v>28896</v>
      </c>
      <c r="F45" s="14">
        <f>SUMPRODUCT(A45*C45)</f>
        <v>13088</v>
      </c>
      <c r="G45" s="17">
        <f>SUMPRODUCT(A45*D45)</f>
        <v>15808</v>
      </c>
      <c r="H45" s="6">
        <v>67</v>
      </c>
      <c r="I45" s="5">
        <f t="shared" si="2"/>
        <v>792</v>
      </c>
      <c r="J45" s="9">
        <v>403</v>
      </c>
      <c r="K45" s="9">
        <v>389</v>
      </c>
      <c r="L45" s="11">
        <f>SUM(M45:N45)</f>
        <v>53064</v>
      </c>
      <c r="M45" s="14">
        <f>SUMPRODUCT(H45*J45)</f>
        <v>27001</v>
      </c>
      <c r="N45" s="17">
        <f>SUMPRODUCT(H45*K45)</f>
        <v>26063</v>
      </c>
      <c r="O45" s="6">
        <v>102</v>
      </c>
      <c r="P45" s="5">
        <f t="shared" si="3"/>
        <v>8</v>
      </c>
      <c r="Q45" s="9">
        <v>3</v>
      </c>
      <c r="R45" s="9">
        <v>5</v>
      </c>
      <c r="S45" s="11"/>
      <c r="T45" s="14"/>
      <c r="U45" s="17"/>
    </row>
    <row r="46" spans="1:21" ht="15" customHeight="1">
      <c r="A46" s="6">
        <v>33</v>
      </c>
      <c r="B46" s="5">
        <f t="shared" si="1"/>
        <v>930</v>
      </c>
      <c r="C46" s="9">
        <v>420</v>
      </c>
      <c r="D46" s="9">
        <v>510</v>
      </c>
      <c r="E46" s="11">
        <f>SUM(F46:G46)</f>
        <v>30690</v>
      </c>
      <c r="F46" s="14">
        <f>SUMPRODUCT(A46*C46)</f>
        <v>13860</v>
      </c>
      <c r="G46" s="17">
        <f>SUMPRODUCT(A46*D46)</f>
        <v>16830</v>
      </c>
      <c r="H46" s="6">
        <v>68</v>
      </c>
      <c r="I46" s="5">
        <f t="shared" si="2"/>
        <v>755</v>
      </c>
      <c r="J46" s="9">
        <v>380</v>
      </c>
      <c r="K46" s="9">
        <v>375</v>
      </c>
      <c r="L46" s="11">
        <f>SUM(M46:N46)</f>
        <v>51340</v>
      </c>
      <c r="M46" s="14">
        <f>SUMPRODUCT(H46*J46)</f>
        <v>25840</v>
      </c>
      <c r="N46" s="17">
        <f>SUMPRODUCT(H46*K46)</f>
        <v>25500</v>
      </c>
      <c r="O46" s="4" t="s">
        <v>45</v>
      </c>
      <c r="P46" s="5">
        <f t="shared" si="3"/>
        <v>8</v>
      </c>
      <c r="Q46" s="9">
        <v>1</v>
      </c>
      <c r="R46" s="9">
        <v>7</v>
      </c>
      <c r="S46" s="11"/>
      <c r="T46" s="14"/>
      <c r="U46" s="17"/>
    </row>
    <row r="47" spans="1:21" ht="15" customHeight="1">
      <c r="A47" s="6">
        <v>34</v>
      </c>
      <c r="B47" s="5">
        <f t="shared" si="1"/>
        <v>967</v>
      </c>
      <c r="C47" s="9">
        <v>475</v>
      </c>
      <c r="D47" s="9">
        <v>492</v>
      </c>
      <c r="E47" s="11">
        <f>SUM(F47:G47)</f>
        <v>32878</v>
      </c>
      <c r="F47" s="14">
        <f>SUMPRODUCT(A47*C47)</f>
        <v>16150</v>
      </c>
      <c r="G47" s="17">
        <f>SUMPRODUCT(A47*D47)</f>
        <v>16728</v>
      </c>
      <c r="H47" s="6">
        <v>69</v>
      </c>
      <c r="I47" s="5">
        <f t="shared" si="2"/>
        <v>774</v>
      </c>
      <c r="J47" s="9">
        <v>372</v>
      </c>
      <c r="K47" s="9">
        <v>402</v>
      </c>
      <c r="L47" s="11">
        <f>SUM(M47:N47)</f>
        <v>53406</v>
      </c>
      <c r="M47" s="14">
        <f>SUMPRODUCT(H47*J47)</f>
        <v>25668</v>
      </c>
      <c r="N47" s="17">
        <f>SUMPRODUCT(H47*K47)</f>
        <v>27738</v>
      </c>
      <c r="O47" s="4" t="s">
        <v>21</v>
      </c>
      <c r="P47" s="5">
        <f t="shared" si="3"/>
        <v>0</v>
      </c>
      <c r="Q47" s="9">
        <v>0</v>
      </c>
      <c r="R47" s="9">
        <v>0</v>
      </c>
      <c r="S47" s="11"/>
      <c r="T47" s="14"/>
      <c r="U47" s="17"/>
    </row>
    <row r="49" spans="1:7">
      <c r="A49" s="2" t="s">
        <v>32</v>
      </c>
      <c r="B49" s="7">
        <f>E5/(B5-P47)</f>
        <v>30.562890373909983</v>
      </c>
      <c r="C49" s="7">
        <f>AVERAGE((F5/(C5-Q47)))</f>
        <v>31.701488409513754</v>
      </c>
      <c r="D49" s="7">
        <f>AVERAGE(G5/(D5-R47))</f>
        <v>29.501792450619742</v>
      </c>
      <c r="E49" s="7"/>
      <c r="F49" s="7"/>
      <c r="G49" s="7"/>
    </row>
    <row r="50" spans="1:7">
      <c r="B50" s="8" t="s">
        <v>13</v>
      </c>
      <c r="C50" s="8" t="s">
        <v>1</v>
      </c>
      <c r="D50" s="8" t="s">
        <v>10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54"/>
  <sheetViews>
    <sheetView tabSelected="1" workbookViewId="0">
      <selection activeCell="X10" sqref="X10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 customWidth="1"/>
    <col min="255" max="255" width="7.125" style="1" bestFit="1" customWidth="1"/>
    <col min="256" max="256" width="7.125" style="1" customWidth="1"/>
    <col min="257" max="258" width="6.5" style="1" bestFit="1" customWidth="1"/>
    <col min="259" max="261" width="8.6640625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8.6640625" style="1" hidden="1" customWidth="1"/>
    <col min="269" max="270" width="7.125" style="1" customWidth="1"/>
    <col min="271" max="272" width="6.5" style="1" customWidth="1"/>
    <col min="273" max="275" width="8.6640625" style="1" hidden="1" customWidth="1"/>
    <col min="276" max="279" width="7.125" style="1" customWidth="1"/>
    <col min="280" max="510" width="9" style="1" customWidth="1"/>
    <col min="511" max="511" width="7.125" style="1" bestFit="1" customWidth="1"/>
    <col min="512" max="512" width="7.125" style="1" customWidth="1"/>
    <col min="513" max="514" width="6.5" style="1" bestFit="1" customWidth="1"/>
    <col min="515" max="517" width="8.6640625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8.6640625" style="1" hidden="1" customWidth="1"/>
    <col min="525" max="526" width="7.125" style="1" customWidth="1"/>
    <col min="527" max="528" width="6.5" style="1" customWidth="1"/>
    <col min="529" max="531" width="8.6640625" style="1" hidden="1" customWidth="1"/>
    <col min="532" max="535" width="7.125" style="1" customWidth="1"/>
    <col min="536" max="766" width="9" style="1" customWidth="1"/>
    <col min="767" max="767" width="7.125" style="1" bestFit="1" customWidth="1"/>
    <col min="768" max="768" width="7.125" style="1" customWidth="1"/>
    <col min="769" max="770" width="6.5" style="1" bestFit="1" customWidth="1"/>
    <col min="771" max="773" width="8.6640625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8.6640625" style="1" hidden="1" customWidth="1"/>
    <col min="781" max="782" width="7.125" style="1" customWidth="1"/>
    <col min="783" max="784" width="6.5" style="1" customWidth="1"/>
    <col min="785" max="787" width="8.6640625" style="1" hidden="1" customWidth="1"/>
    <col min="788" max="791" width="7.125" style="1" customWidth="1"/>
    <col min="792" max="1022" width="9" style="1" customWidth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8.6640625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8.6640625" style="1" hidden="1" customWidth="1"/>
    <col min="1037" max="1038" width="7.125" style="1" customWidth="1"/>
    <col min="1039" max="1040" width="6.5" style="1" customWidth="1"/>
    <col min="1041" max="1043" width="8.6640625" style="1" hidden="1" customWidth="1"/>
    <col min="1044" max="1047" width="7.125" style="1" customWidth="1"/>
    <col min="1048" max="1278" width="9" style="1" customWidth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8.6640625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8.6640625" style="1" hidden="1" customWidth="1"/>
    <col min="1293" max="1294" width="7.125" style="1" customWidth="1"/>
    <col min="1295" max="1296" width="6.5" style="1" customWidth="1"/>
    <col min="1297" max="1299" width="8.6640625" style="1" hidden="1" customWidth="1"/>
    <col min="1300" max="1303" width="7.125" style="1" customWidth="1"/>
    <col min="1304" max="1534" width="9" style="1" customWidth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8.6640625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8.6640625" style="1" hidden="1" customWidth="1"/>
    <col min="1549" max="1550" width="7.125" style="1" customWidth="1"/>
    <col min="1551" max="1552" width="6.5" style="1" customWidth="1"/>
    <col min="1553" max="1555" width="8.6640625" style="1" hidden="1" customWidth="1"/>
    <col min="1556" max="1559" width="7.125" style="1" customWidth="1"/>
    <col min="1560" max="1790" width="9" style="1" customWidth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8.6640625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8.6640625" style="1" hidden="1" customWidth="1"/>
    <col min="1805" max="1806" width="7.125" style="1" customWidth="1"/>
    <col min="1807" max="1808" width="6.5" style="1" customWidth="1"/>
    <col min="1809" max="1811" width="8.6640625" style="1" hidden="1" customWidth="1"/>
    <col min="1812" max="1815" width="7.125" style="1" customWidth="1"/>
    <col min="1816" max="2046" width="9" style="1" customWidth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8.6640625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8.6640625" style="1" hidden="1" customWidth="1"/>
    <col min="2061" max="2062" width="7.125" style="1" customWidth="1"/>
    <col min="2063" max="2064" width="6.5" style="1" customWidth="1"/>
    <col min="2065" max="2067" width="8.6640625" style="1" hidden="1" customWidth="1"/>
    <col min="2068" max="2071" width="7.125" style="1" customWidth="1"/>
    <col min="2072" max="2302" width="9" style="1" customWidth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8.6640625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8.6640625" style="1" hidden="1" customWidth="1"/>
    <col min="2317" max="2318" width="7.125" style="1" customWidth="1"/>
    <col min="2319" max="2320" width="6.5" style="1" customWidth="1"/>
    <col min="2321" max="2323" width="8.6640625" style="1" hidden="1" customWidth="1"/>
    <col min="2324" max="2327" width="7.125" style="1" customWidth="1"/>
    <col min="2328" max="2558" width="9" style="1" customWidth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8.6640625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8.6640625" style="1" hidden="1" customWidth="1"/>
    <col min="2573" max="2574" width="7.125" style="1" customWidth="1"/>
    <col min="2575" max="2576" width="6.5" style="1" customWidth="1"/>
    <col min="2577" max="2579" width="8.6640625" style="1" hidden="1" customWidth="1"/>
    <col min="2580" max="2583" width="7.125" style="1" customWidth="1"/>
    <col min="2584" max="2814" width="9" style="1" customWidth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8.6640625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8.6640625" style="1" hidden="1" customWidth="1"/>
    <col min="2829" max="2830" width="7.125" style="1" customWidth="1"/>
    <col min="2831" max="2832" width="6.5" style="1" customWidth="1"/>
    <col min="2833" max="2835" width="8.6640625" style="1" hidden="1" customWidth="1"/>
    <col min="2836" max="2839" width="7.125" style="1" customWidth="1"/>
    <col min="2840" max="3070" width="9" style="1" customWidth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8.6640625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8.6640625" style="1" hidden="1" customWidth="1"/>
    <col min="3085" max="3086" width="7.125" style="1" customWidth="1"/>
    <col min="3087" max="3088" width="6.5" style="1" customWidth="1"/>
    <col min="3089" max="3091" width="8.6640625" style="1" hidden="1" customWidth="1"/>
    <col min="3092" max="3095" width="7.125" style="1" customWidth="1"/>
    <col min="3096" max="3326" width="9" style="1" customWidth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8.6640625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8.6640625" style="1" hidden="1" customWidth="1"/>
    <col min="3341" max="3342" width="7.125" style="1" customWidth="1"/>
    <col min="3343" max="3344" width="6.5" style="1" customWidth="1"/>
    <col min="3345" max="3347" width="8.6640625" style="1" hidden="1" customWidth="1"/>
    <col min="3348" max="3351" width="7.125" style="1" customWidth="1"/>
    <col min="3352" max="3582" width="9" style="1" customWidth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8.6640625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8.6640625" style="1" hidden="1" customWidth="1"/>
    <col min="3597" max="3598" width="7.125" style="1" customWidth="1"/>
    <col min="3599" max="3600" width="6.5" style="1" customWidth="1"/>
    <col min="3601" max="3603" width="8.6640625" style="1" hidden="1" customWidth="1"/>
    <col min="3604" max="3607" width="7.125" style="1" customWidth="1"/>
    <col min="3608" max="3838" width="9" style="1" customWidth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8.6640625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8.6640625" style="1" hidden="1" customWidth="1"/>
    <col min="3853" max="3854" width="7.125" style="1" customWidth="1"/>
    <col min="3855" max="3856" width="6.5" style="1" customWidth="1"/>
    <col min="3857" max="3859" width="8.6640625" style="1" hidden="1" customWidth="1"/>
    <col min="3860" max="3863" width="7.125" style="1" customWidth="1"/>
    <col min="3864" max="4094" width="9" style="1" customWidth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8.6640625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8.6640625" style="1" hidden="1" customWidth="1"/>
    <col min="4109" max="4110" width="7.125" style="1" customWidth="1"/>
    <col min="4111" max="4112" width="6.5" style="1" customWidth="1"/>
    <col min="4113" max="4115" width="8.6640625" style="1" hidden="1" customWidth="1"/>
    <col min="4116" max="4119" width="7.125" style="1" customWidth="1"/>
    <col min="4120" max="4350" width="9" style="1" customWidth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8.6640625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8.6640625" style="1" hidden="1" customWidth="1"/>
    <col min="4365" max="4366" width="7.125" style="1" customWidth="1"/>
    <col min="4367" max="4368" width="6.5" style="1" customWidth="1"/>
    <col min="4369" max="4371" width="8.6640625" style="1" hidden="1" customWidth="1"/>
    <col min="4372" max="4375" width="7.125" style="1" customWidth="1"/>
    <col min="4376" max="4606" width="9" style="1" customWidth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8.6640625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8.6640625" style="1" hidden="1" customWidth="1"/>
    <col min="4621" max="4622" width="7.125" style="1" customWidth="1"/>
    <col min="4623" max="4624" width="6.5" style="1" customWidth="1"/>
    <col min="4625" max="4627" width="8.6640625" style="1" hidden="1" customWidth="1"/>
    <col min="4628" max="4631" width="7.125" style="1" customWidth="1"/>
    <col min="4632" max="4862" width="9" style="1" customWidth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8.6640625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8.6640625" style="1" hidden="1" customWidth="1"/>
    <col min="4877" max="4878" width="7.125" style="1" customWidth="1"/>
    <col min="4879" max="4880" width="6.5" style="1" customWidth="1"/>
    <col min="4881" max="4883" width="8.6640625" style="1" hidden="1" customWidth="1"/>
    <col min="4884" max="4887" width="7.125" style="1" customWidth="1"/>
    <col min="4888" max="5118" width="9" style="1" customWidth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8.6640625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8.6640625" style="1" hidden="1" customWidth="1"/>
    <col min="5133" max="5134" width="7.125" style="1" customWidth="1"/>
    <col min="5135" max="5136" width="6.5" style="1" customWidth="1"/>
    <col min="5137" max="5139" width="8.6640625" style="1" hidden="1" customWidth="1"/>
    <col min="5140" max="5143" width="7.125" style="1" customWidth="1"/>
    <col min="5144" max="5374" width="9" style="1" customWidth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8.6640625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8.6640625" style="1" hidden="1" customWidth="1"/>
    <col min="5389" max="5390" width="7.125" style="1" customWidth="1"/>
    <col min="5391" max="5392" width="6.5" style="1" customWidth="1"/>
    <col min="5393" max="5395" width="8.6640625" style="1" hidden="1" customWidth="1"/>
    <col min="5396" max="5399" width="7.125" style="1" customWidth="1"/>
    <col min="5400" max="5630" width="9" style="1" customWidth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8.6640625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8.6640625" style="1" hidden="1" customWidth="1"/>
    <col min="5645" max="5646" width="7.125" style="1" customWidth="1"/>
    <col min="5647" max="5648" width="6.5" style="1" customWidth="1"/>
    <col min="5649" max="5651" width="8.6640625" style="1" hidden="1" customWidth="1"/>
    <col min="5652" max="5655" width="7.125" style="1" customWidth="1"/>
    <col min="5656" max="5886" width="9" style="1" customWidth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8.6640625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8.6640625" style="1" hidden="1" customWidth="1"/>
    <col min="5901" max="5902" width="7.125" style="1" customWidth="1"/>
    <col min="5903" max="5904" width="6.5" style="1" customWidth="1"/>
    <col min="5905" max="5907" width="8.6640625" style="1" hidden="1" customWidth="1"/>
    <col min="5908" max="5911" width="7.125" style="1" customWidth="1"/>
    <col min="5912" max="6142" width="9" style="1" customWidth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8.6640625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8.6640625" style="1" hidden="1" customWidth="1"/>
    <col min="6157" max="6158" width="7.125" style="1" customWidth="1"/>
    <col min="6159" max="6160" width="6.5" style="1" customWidth="1"/>
    <col min="6161" max="6163" width="8.6640625" style="1" hidden="1" customWidth="1"/>
    <col min="6164" max="6167" width="7.125" style="1" customWidth="1"/>
    <col min="6168" max="6398" width="9" style="1" customWidth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8.6640625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8.6640625" style="1" hidden="1" customWidth="1"/>
    <col min="6413" max="6414" width="7.125" style="1" customWidth="1"/>
    <col min="6415" max="6416" width="6.5" style="1" customWidth="1"/>
    <col min="6417" max="6419" width="8.6640625" style="1" hidden="1" customWidth="1"/>
    <col min="6420" max="6423" width="7.125" style="1" customWidth="1"/>
    <col min="6424" max="6654" width="9" style="1" customWidth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8.6640625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8.6640625" style="1" hidden="1" customWidth="1"/>
    <col min="6669" max="6670" width="7.125" style="1" customWidth="1"/>
    <col min="6671" max="6672" width="6.5" style="1" customWidth="1"/>
    <col min="6673" max="6675" width="8.6640625" style="1" hidden="1" customWidth="1"/>
    <col min="6676" max="6679" width="7.125" style="1" customWidth="1"/>
    <col min="6680" max="6910" width="9" style="1" customWidth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8.6640625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8.6640625" style="1" hidden="1" customWidth="1"/>
    <col min="6925" max="6926" width="7.125" style="1" customWidth="1"/>
    <col min="6927" max="6928" width="6.5" style="1" customWidth="1"/>
    <col min="6929" max="6931" width="8.6640625" style="1" hidden="1" customWidth="1"/>
    <col min="6932" max="6935" width="7.125" style="1" customWidth="1"/>
    <col min="6936" max="7166" width="9" style="1" customWidth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8.6640625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8.6640625" style="1" hidden="1" customWidth="1"/>
    <col min="7181" max="7182" width="7.125" style="1" customWidth="1"/>
    <col min="7183" max="7184" width="6.5" style="1" customWidth="1"/>
    <col min="7185" max="7187" width="8.6640625" style="1" hidden="1" customWidth="1"/>
    <col min="7188" max="7191" width="7.125" style="1" customWidth="1"/>
    <col min="7192" max="7422" width="9" style="1" customWidth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8.6640625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8.6640625" style="1" hidden="1" customWidth="1"/>
    <col min="7437" max="7438" width="7.125" style="1" customWidth="1"/>
    <col min="7439" max="7440" width="6.5" style="1" customWidth="1"/>
    <col min="7441" max="7443" width="8.6640625" style="1" hidden="1" customWidth="1"/>
    <col min="7444" max="7447" width="7.125" style="1" customWidth="1"/>
    <col min="7448" max="7678" width="9" style="1" customWidth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8.6640625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8.6640625" style="1" hidden="1" customWidth="1"/>
    <col min="7693" max="7694" width="7.125" style="1" customWidth="1"/>
    <col min="7695" max="7696" width="6.5" style="1" customWidth="1"/>
    <col min="7697" max="7699" width="8.6640625" style="1" hidden="1" customWidth="1"/>
    <col min="7700" max="7703" width="7.125" style="1" customWidth="1"/>
    <col min="7704" max="7934" width="9" style="1" customWidth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8.6640625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8.6640625" style="1" hidden="1" customWidth="1"/>
    <col min="7949" max="7950" width="7.125" style="1" customWidth="1"/>
    <col min="7951" max="7952" width="6.5" style="1" customWidth="1"/>
    <col min="7953" max="7955" width="8.6640625" style="1" hidden="1" customWidth="1"/>
    <col min="7956" max="7959" width="7.125" style="1" customWidth="1"/>
    <col min="7960" max="8190" width="9" style="1" customWidth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8.6640625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8.6640625" style="1" hidden="1" customWidth="1"/>
    <col min="8205" max="8206" width="7.125" style="1" customWidth="1"/>
    <col min="8207" max="8208" width="6.5" style="1" customWidth="1"/>
    <col min="8209" max="8211" width="8.6640625" style="1" hidden="1" customWidth="1"/>
    <col min="8212" max="8215" width="7.125" style="1" customWidth="1"/>
    <col min="8216" max="8446" width="9" style="1" customWidth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8.6640625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8.6640625" style="1" hidden="1" customWidth="1"/>
    <col min="8461" max="8462" width="7.125" style="1" customWidth="1"/>
    <col min="8463" max="8464" width="6.5" style="1" customWidth="1"/>
    <col min="8465" max="8467" width="8.6640625" style="1" hidden="1" customWidth="1"/>
    <col min="8468" max="8471" width="7.125" style="1" customWidth="1"/>
    <col min="8472" max="8702" width="9" style="1" customWidth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8.6640625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8.6640625" style="1" hidden="1" customWidth="1"/>
    <col min="8717" max="8718" width="7.125" style="1" customWidth="1"/>
    <col min="8719" max="8720" width="6.5" style="1" customWidth="1"/>
    <col min="8721" max="8723" width="8.6640625" style="1" hidden="1" customWidth="1"/>
    <col min="8724" max="8727" width="7.125" style="1" customWidth="1"/>
    <col min="8728" max="8958" width="9" style="1" customWidth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8.6640625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8.6640625" style="1" hidden="1" customWidth="1"/>
    <col min="8973" max="8974" width="7.125" style="1" customWidth="1"/>
    <col min="8975" max="8976" width="6.5" style="1" customWidth="1"/>
    <col min="8977" max="8979" width="8.6640625" style="1" hidden="1" customWidth="1"/>
    <col min="8980" max="8983" width="7.125" style="1" customWidth="1"/>
    <col min="8984" max="9214" width="9" style="1" customWidth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8.6640625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8.6640625" style="1" hidden="1" customWidth="1"/>
    <col min="9229" max="9230" width="7.125" style="1" customWidth="1"/>
    <col min="9231" max="9232" width="6.5" style="1" customWidth="1"/>
    <col min="9233" max="9235" width="8.6640625" style="1" hidden="1" customWidth="1"/>
    <col min="9236" max="9239" width="7.125" style="1" customWidth="1"/>
    <col min="9240" max="9470" width="9" style="1" customWidth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8.6640625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8.6640625" style="1" hidden="1" customWidth="1"/>
    <col min="9485" max="9486" width="7.125" style="1" customWidth="1"/>
    <col min="9487" max="9488" width="6.5" style="1" customWidth="1"/>
    <col min="9489" max="9491" width="8.6640625" style="1" hidden="1" customWidth="1"/>
    <col min="9492" max="9495" width="7.125" style="1" customWidth="1"/>
    <col min="9496" max="9726" width="9" style="1" customWidth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8.6640625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8.6640625" style="1" hidden="1" customWidth="1"/>
    <col min="9741" max="9742" width="7.125" style="1" customWidth="1"/>
    <col min="9743" max="9744" width="6.5" style="1" customWidth="1"/>
    <col min="9745" max="9747" width="8.6640625" style="1" hidden="1" customWidth="1"/>
    <col min="9748" max="9751" width="7.125" style="1" customWidth="1"/>
    <col min="9752" max="9982" width="9" style="1" customWidth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8.6640625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8.6640625" style="1" hidden="1" customWidth="1"/>
    <col min="9997" max="9998" width="7.125" style="1" customWidth="1"/>
    <col min="9999" max="10000" width="6.5" style="1" customWidth="1"/>
    <col min="10001" max="10003" width="8.6640625" style="1" hidden="1" customWidth="1"/>
    <col min="10004" max="10007" width="7.125" style="1" customWidth="1"/>
    <col min="10008" max="10238" width="9" style="1" customWidth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8.6640625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8.6640625" style="1" hidden="1" customWidth="1"/>
    <col min="10253" max="10254" width="7.125" style="1" customWidth="1"/>
    <col min="10255" max="10256" width="6.5" style="1" customWidth="1"/>
    <col min="10257" max="10259" width="8.6640625" style="1" hidden="1" customWidth="1"/>
    <col min="10260" max="10263" width="7.125" style="1" customWidth="1"/>
    <col min="10264" max="10494" width="9" style="1" customWidth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8.6640625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8.6640625" style="1" hidden="1" customWidth="1"/>
    <col min="10509" max="10510" width="7.125" style="1" customWidth="1"/>
    <col min="10511" max="10512" width="6.5" style="1" customWidth="1"/>
    <col min="10513" max="10515" width="8.6640625" style="1" hidden="1" customWidth="1"/>
    <col min="10516" max="10519" width="7.125" style="1" customWidth="1"/>
    <col min="10520" max="10750" width="9" style="1" customWidth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8.6640625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8.6640625" style="1" hidden="1" customWidth="1"/>
    <col min="10765" max="10766" width="7.125" style="1" customWidth="1"/>
    <col min="10767" max="10768" width="6.5" style="1" customWidth="1"/>
    <col min="10769" max="10771" width="8.6640625" style="1" hidden="1" customWidth="1"/>
    <col min="10772" max="10775" width="7.125" style="1" customWidth="1"/>
    <col min="10776" max="11006" width="9" style="1" customWidth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8.6640625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8.6640625" style="1" hidden="1" customWidth="1"/>
    <col min="11021" max="11022" width="7.125" style="1" customWidth="1"/>
    <col min="11023" max="11024" width="6.5" style="1" customWidth="1"/>
    <col min="11025" max="11027" width="8.6640625" style="1" hidden="1" customWidth="1"/>
    <col min="11028" max="11031" width="7.125" style="1" customWidth="1"/>
    <col min="11032" max="11262" width="9" style="1" customWidth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8.6640625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8.6640625" style="1" hidden="1" customWidth="1"/>
    <col min="11277" max="11278" width="7.125" style="1" customWidth="1"/>
    <col min="11279" max="11280" width="6.5" style="1" customWidth="1"/>
    <col min="11281" max="11283" width="8.6640625" style="1" hidden="1" customWidth="1"/>
    <col min="11284" max="11287" width="7.125" style="1" customWidth="1"/>
    <col min="11288" max="11518" width="9" style="1" customWidth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8.6640625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8.6640625" style="1" hidden="1" customWidth="1"/>
    <col min="11533" max="11534" width="7.125" style="1" customWidth="1"/>
    <col min="11535" max="11536" width="6.5" style="1" customWidth="1"/>
    <col min="11537" max="11539" width="8.6640625" style="1" hidden="1" customWidth="1"/>
    <col min="11540" max="11543" width="7.125" style="1" customWidth="1"/>
    <col min="11544" max="11774" width="9" style="1" customWidth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8.6640625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8.6640625" style="1" hidden="1" customWidth="1"/>
    <col min="11789" max="11790" width="7.125" style="1" customWidth="1"/>
    <col min="11791" max="11792" width="6.5" style="1" customWidth="1"/>
    <col min="11793" max="11795" width="8.6640625" style="1" hidden="1" customWidth="1"/>
    <col min="11796" max="11799" width="7.125" style="1" customWidth="1"/>
    <col min="11800" max="12030" width="9" style="1" customWidth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8.6640625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8.6640625" style="1" hidden="1" customWidth="1"/>
    <col min="12045" max="12046" width="7.125" style="1" customWidth="1"/>
    <col min="12047" max="12048" width="6.5" style="1" customWidth="1"/>
    <col min="12049" max="12051" width="8.6640625" style="1" hidden="1" customWidth="1"/>
    <col min="12052" max="12055" width="7.125" style="1" customWidth="1"/>
    <col min="12056" max="12286" width="9" style="1" customWidth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8.6640625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8.6640625" style="1" hidden="1" customWidth="1"/>
    <col min="12301" max="12302" width="7.125" style="1" customWidth="1"/>
    <col min="12303" max="12304" width="6.5" style="1" customWidth="1"/>
    <col min="12305" max="12307" width="8.6640625" style="1" hidden="1" customWidth="1"/>
    <col min="12308" max="12311" width="7.125" style="1" customWidth="1"/>
    <col min="12312" max="12542" width="9" style="1" customWidth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8.6640625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8.6640625" style="1" hidden="1" customWidth="1"/>
    <col min="12557" max="12558" width="7.125" style="1" customWidth="1"/>
    <col min="12559" max="12560" width="6.5" style="1" customWidth="1"/>
    <col min="12561" max="12563" width="8.6640625" style="1" hidden="1" customWidth="1"/>
    <col min="12564" max="12567" width="7.125" style="1" customWidth="1"/>
    <col min="12568" max="12798" width="9" style="1" customWidth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8.6640625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8.6640625" style="1" hidden="1" customWidth="1"/>
    <col min="12813" max="12814" width="7.125" style="1" customWidth="1"/>
    <col min="12815" max="12816" width="6.5" style="1" customWidth="1"/>
    <col min="12817" max="12819" width="8.6640625" style="1" hidden="1" customWidth="1"/>
    <col min="12820" max="12823" width="7.125" style="1" customWidth="1"/>
    <col min="12824" max="13054" width="9" style="1" customWidth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8.6640625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8.6640625" style="1" hidden="1" customWidth="1"/>
    <col min="13069" max="13070" width="7.125" style="1" customWidth="1"/>
    <col min="13071" max="13072" width="6.5" style="1" customWidth="1"/>
    <col min="13073" max="13075" width="8.6640625" style="1" hidden="1" customWidth="1"/>
    <col min="13076" max="13079" width="7.125" style="1" customWidth="1"/>
    <col min="13080" max="13310" width="9" style="1" customWidth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8.6640625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8.6640625" style="1" hidden="1" customWidth="1"/>
    <col min="13325" max="13326" width="7.125" style="1" customWidth="1"/>
    <col min="13327" max="13328" width="6.5" style="1" customWidth="1"/>
    <col min="13329" max="13331" width="8.6640625" style="1" hidden="1" customWidth="1"/>
    <col min="13332" max="13335" width="7.125" style="1" customWidth="1"/>
    <col min="13336" max="13566" width="9" style="1" customWidth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8.6640625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8.6640625" style="1" hidden="1" customWidth="1"/>
    <col min="13581" max="13582" width="7.125" style="1" customWidth="1"/>
    <col min="13583" max="13584" width="6.5" style="1" customWidth="1"/>
    <col min="13585" max="13587" width="8.6640625" style="1" hidden="1" customWidth="1"/>
    <col min="13588" max="13591" width="7.125" style="1" customWidth="1"/>
    <col min="13592" max="13822" width="9" style="1" customWidth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8.6640625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8.6640625" style="1" hidden="1" customWidth="1"/>
    <col min="13837" max="13838" width="7.125" style="1" customWidth="1"/>
    <col min="13839" max="13840" width="6.5" style="1" customWidth="1"/>
    <col min="13841" max="13843" width="8.6640625" style="1" hidden="1" customWidth="1"/>
    <col min="13844" max="13847" width="7.125" style="1" customWidth="1"/>
    <col min="13848" max="14078" width="9" style="1" customWidth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8.6640625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8.6640625" style="1" hidden="1" customWidth="1"/>
    <col min="14093" max="14094" width="7.125" style="1" customWidth="1"/>
    <col min="14095" max="14096" width="6.5" style="1" customWidth="1"/>
    <col min="14097" max="14099" width="8.6640625" style="1" hidden="1" customWidth="1"/>
    <col min="14100" max="14103" width="7.125" style="1" customWidth="1"/>
    <col min="14104" max="14334" width="9" style="1" customWidth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8.6640625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8.6640625" style="1" hidden="1" customWidth="1"/>
    <col min="14349" max="14350" width="7.125" style="1" customWidth="1"/>
    <col min="14351" max="14352" width="6.5" style="1" customWidth="1"/>
    <col min="14353" max="14355" width="8.6640625" style="1" hidden="1" customWidth="1"/>
    <col min="14356" max="14359" width="7.125" style="1" customWidth="1"/>
    <col min="14360" max="14590" width="9" style="1" customWidth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8.6640625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8.6640625" style="1" hidden="1" customWidth="1"/>
    <col min="14605" max="14606" width="7.125" style="1" customWidth="1"/>
    <col min="14607" max="14608" width="6.5" style="1" customWidth="1"/>
    <col min="14609" max="14611" width="8.6640625" style="1" hidden="1" customWidth="1"/>
    <col min="14612" max="14615" width="7.125" style="1" customWidth="1"/>
    <col min="14616" max="14846" width="9" style="1" customWidth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8.6640625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8.6640625" style="1" hidden="1" customWidth="1"/>
    <col min="14861" max="14862" width="7.125" style="1" customWidth="1"/>
    <col min="14863" max="14864" width="6.5" style="1" customWidth="1"/>
    <col min="14865" max="14867" width="8.6640625" style="1" hidden="1" customWidth="1"/>
    <col min="14868" max="14871" width="7.125" style="1" customWidth="1"/>
    <col min="14872" max="15102" width="9" style="1" customWidth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8.6640625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8.6640625" style="1" hidden="1" customWidth="1"/>
    <col min="15117" max="15118" width="7.125" style="1" customWidth="1"/>
    <col min="15119" max="15120" width="6.5" style="1" customWidth="1"/>
    <col min="15121" max="15123" width="8.6640625" style="1" hidden="1" customWidth="1"/>
    <col min="15124" max="15127" width="7.125" style="1" customWidth="1"/>
    <col min="15128" max="15358" width="9" style="1" customWidth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8.6640625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8.6640625" style="1" hidden="1" customWidth="1"/>
    <col min="15373" max="15374" width="7.125" style="1" customWidth="1"/>
    <col min="15375" max="15376" width="6.5" style="1" customWidth="1"/>
    <col min="15377" max="15379" width="8.6640625" style="1" hidden="1" customWidth="1"/>
    <col min="15380" max="15383" width="7.125" style="1" customWidth="1"/>
    <col min="15384" max="15614" width="9" style="1" customWidth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8.6640625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8.6640625" style="1" hidden="1" customWidth="1"/>
    <col min="15629" max="15630" width="7.125" style="1" customWidth="1"/>
    <col min="15631" max="15632" width="6.5" style="1" customWidth="1"/>
    <col min="15633" max="15635" width="8.6640625" style="1" hidden="1" customWidth="1"/>
    <col min="15636" max="15639" width="7.125" style="1" customWidth="1"/>
    <col min="15640" max="15870" width="9" style="1" customWidth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8.6640625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8.6640625" style="1" hidden="1" customWidth="1"/>
    <col min="15885" max="15886" width="7.125" style="1" customWidth="1"/>
    <col min="15887" max="15888" width="6.5" style="1" customWidth="1"/>
    <col min="15889" max="15891" width="8.6640625" style="1" hidden="1" customWidth="1"/>
    <col min="15892" max="15895" width="7.125" style="1" customWidth="1"/>
    <col min="15896" max="16126" width="9" style="1" customWidth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8.6640625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8.6640625" style="1" hidden="1" customWidth="1"/>
    <col min="16141" max="16142" width="7.125" style="1" customWidth="1"/>
    <col min="16143" max="16144" width="6.5" style="1" customWidth="1"/>
    <col min="16145" max="16147" width="8.6640625" style="1" hidden="1" customWidth="1"/>
    <col min="16148" max="16151" width="7.125" style="1" customWidth="1"/>
    <col min="16152" max="16384" width="9" style="1" customWidth="1"/>
  </cols>
  <sheetData>
    <row r="1" spans="1:26" ht="18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26" ht="18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</row>
    <row r="3" spans="1:26" ht="18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8">
        <v>45200</v>
      </c>
      <c r="P3" s="29"/>
      <c r="Q3" s="29"/>
      <c r="R3" s="30" t="s">
        <v>4</v>
      </c>
      <c r="Z3" s="32" t="s">
        <v>27</v>
      </c>
    </row>
    <row r="4" spans="1:26" ht="15" customHeight="1">
      <c r="A4" s="24" t="s">
        <v>3</v>
      </c>
      <c r="B4" s="24" t="s">
        <v>5</v>
      </c>
      <c r="C4" s="24" t="s">
        <v>11</v>
      </c>
      <c r="D4" s="24" t="s">
        <v>2</v>
      </c>
      <c r="E4" s="10" t="s">
        <v>13</v>
      </c>
      <c r="F4" s="12" t="s">
        <v>1</v>
      </c>
      <c r="G4" s="15" t="s">
        <v>10</v>
      </c>
      <c r="H4" s="24" t="s">
        <v>12</v>
      </c>
      <c r="I4" s="24" t="s">
        <v>5</v>
      </c>
      <c r="J4" s="24" t="s">
        <v>11</v>
      </c>
      <c r="K4" s="24" t="s">
        <v>2</v>
      </c>
      <c r="L4" s="10" t="s">
        <v>13</v>
      </c>
      <c r="M4" s="12" t="s">
        <v>1</v>
      </c>
      <c r="N4" s="15" t="s">
        <v>10</v>
      </c>
      <c r="O4" s="24" t="s">
        <v>12</v>
      </c>
      <c r="P4" s="24" t="s">
        <v>14</v>
      </c>
      <c r="Q4" s="24" t="s">
        <v>11</v>
      </c>
      <c r="R4" s="24" t="s">
        <v>2</v>
      </c>
      <c r="S4" s="10" t="s">
        <v>13</v>
      </c>
      <c r="T4" s="12" t="s">
        <v>1</v>
      </c>
      <c r="U4" s="15" t="s">
        <v>10</v>
      </c>
      <c r="W4" s="20" t="s">
        <v>3</v>
      </c>
      <c r="X4" s="31" t="s">
        <v>22</v>
      </c>
      <c r="Y4" s="31" t="s">
        <v>23</v>
      </c>
      <c r="Z4" s="31" t="s">
        <v>25</v>
      </c>
    </row>
    <row r="5" spans="1:26" ht="15" customHeight="1">
      <c r="A5" s="4" t="s">
        <v>14</v>
      </c>
      <c r="B5" s="5">
        <f t="shared" ref="B5:G5" si="0">SUM(B6+B12+B18+B24+B30+B36+B42+I6+I12+I18+I24+I30+I36+I42+P6+P12+P18+P24+P30+P36+P42)</f>
        <v>82395</v>
      </c>
      <c r="C5" s="5">
        <f t="shared" si="0"/>
        <v>39770</v>
      </c>
      <c r="D5" s="5">
        <f t="shared" si="0"/>
        <v>42625</v>
      </c>
      <c r="E5" s="11">
        <f t="shared" si="0"/>
        <v>2520938</v>
      </c>
      <c r="F5" s="13">
        <f t="shared" si="0"/>
        <v>1261609</v>
      </c>
      <c r="G5" s="16">
        <f t="shared" si="0"/>
        <v>1259329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20" t="s">
        <v>16</v>
      </c>
      <c r="X5" s="4">
        <f>SUM(前月!B6+前月!B12+前月!B18)</f>
        <v>9583</v>
      </c>
      <c r="Y5" s="4">
        <f>SUM(B6+B12+B18)</f>
        <v>9576</v>
      </c>
      <c r="Z5" s="33">
        <f>Y5-X5</f>
        <v>-7</v>
      </c>
    </row>
    <row r="6" spans="1:26" ht="15" customHeight="1">
      <c r="A6" s="5" t="s">
        <v>36</v>
      </c>
      <c r="B6" s="5">
        <f t="shared" ref="B6:B47" si="1">SUM(C6:D6)</f>
        <v>2894</v>
      </c>
      <c r="C6" s="5">
        <f>SUM(C7:C11)</f>
        <v>1453</v>
      </c>
      <c r="D6" s="5">
        <f>SUM(D7:D11)</f>
        <v>1441</v>
      </c>
      <c r="E6" s="11">
        <f>SUM(E7:E11)</f>
        <v>6207</v>
      </c>
      <c r="F6" s="13">
        <f>SUM(F7:F11)</f>
        <v>3112</v>
      </c>
      <c r="G6" s="16">
        <f>SUM(G7:G11)</f>
        <v>3095</v>
      </c>
      <c r="H6" s="5" t="s">
        <v>7</v>
      </c>
      <c r="I6" s="5">
        <f t="shared" ref="I6:I47" si="2">SUM(J6:K6)</f>
        <v>5250</v>
      </c>
      <c r="J6" s="5">
        <f>SUM(J7:J11)</f>
        <v>2551</v>
      </c>
      <c r="K6" s="5">
        <f>SUM(K7:K11)</f>
        <v>2699</v>
      </c>
      <c r="L6" s="11">
        <f>SUM(L7:L11)</f>
        <v>194565</v>
      </c>
      <c r="M6" s="13">
        <f>SUM(M7:M11)</f>
        <v>94628</v>
      </c>
      <c r="N6" s="16">
        <f>SUM(N7:N11)</f>
        <v>99937</v>
      </c>
      <c r="O6" s="5" t="s">
        <v>35</v>
      </c>
      <c r="P6" s="5">
        <f t="shared" ref="P6:P47" si="3">SUM(Q6:R6)</f>
        <v>4328</v>
      </c>
      <c r="Q6" s="5">
        <f>SUM(Q7:Q11)</f>
        <v>2091</v>
      </c>
      <c r="R6" s="5">
        <f>SUM(R7:R11)</f>
        <v>2237</v>
      </c>
      <c r="S6" s="11"/>
      <c r="T6" s="13"/>
      <c r="U6" s="16"/>
      <c r="W6" s="20" t="s">
        <v>18</v>
      </c>
      <c r="X6" s="4">
        <f>SUM(前月!B24+前月!B30+前月!B36+前月!B42+前月!I6+前月!I12+前月!I18+前月!I24+前月!I30+前月!I36)</f>
        <v>52840</v>
      </c>
      <c r="Y6" s="4">
        <f>SUM(B24+B30+B36+B42+I6+I12+I18+I24+I30+I36)</f>
        <v>52790</v>
      </c>
      <c r="Z6" s="33">
        <f>Y6-X6</f>
        <v>-50</v>
      </c>
    </row>
    <row r="7" spans="1:26" ht="15" customHeight="1">
      <c r="A7" s="6">
        <v>0</v>
      </c>
      <c r="B7" s="5">
        <f t="shared" si="1"/>
        <v>502</v>
      </c>
      <c r="C7" s="9">
        <v>247</v>
      </c>
      <c r="D7" s="9">
        <v>255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1000</v>
      </c>
      <c r="J7" s="9">
        <v>477</v>
      </c>
      <c r="K7" s="9">
        <v>523</v>
      </c>
      <c r="L7" s="11">
        <f>SUM(M7:N7)</f>
        <v>35000</v>
      </c>
      <c r="M7" s="14">
        <f>SUMPRODUCT(H7*J7)</f>
        <v>16695</v>
      </c>
      <c r="N7" s="17">
        <f>SUMPRODUCT(H7*K7)</f>
        <v>18305</v>
      </c>
      <c r="O7" s="6">
        <v>70</v>
      </c>
      <c r="P7" s="5">
        <f t="shared" si="3"/>
        <v>740</v>
      </c>
      <c r="Q7" s="9">
        <v>380</v>
      </c>
      <c r="R7" s="9">
        <v>360</v>
      </c>
      <c r="S7" s="11"/>
      <c r="T7" s="14"/>
      <c r="U7" s="17"/>
      <c r="W7" s="20" t="s">
        <v>20</v>
      </c>
      <c r="X7" s="4">
        <f>SUM(前月!I42+前月!P6+前月!P12+前月!P18+前月!P24+前月!P30+前月!P36+前月!P42)</f>
        <v>20030</v>
      </c>
      <c r="Y7" s="4">
        <f>SUM(I42+P6+P12+P18+P24+P30+P36+P42)</f>
        <v>20029</v>
      </c>
      <c r="Z7" s="33">
        <f>Y7-X7</f>
        <v>-1</v>
      </c>
    </row>
    <row r="8" spans="1:26" ht="15" customHeight="1">
      <c r="A8" s="6">
        <v>1</v>
      </c>
      <c r="B8" s="5">
        <f t="shared" si="1"/>
        <v>527</v>
      </c>
      <c r="C8" s="9">
        <v>273</v>
      </c>
      <c r="D8" s="9">
        <v>254</v>
      </c>
      <c r="E8" s="11">
        <f>SUM(F8:G8)</f>
        <v>527</v>
      </c>
      <c r="F8" s="14">
        <f>SUMPRODUCT(A8*C8)</f>
        <v>273</v>
      </c>
      <c r="G8" s="17">
        <f>SUMPRODUCT(A8*D8)</f>
        <v>254</v>
      </c>
      <c r="H8" s="6">
        <v>36</v>
      </c>
      <c r="I8" s="5">
        <f t="shared" si="2"/>
        <v>1030</v>
      </c>
      <c r="J8" s="9">
        <v>489</v>
      </c>
      <c r="K8" s="9">
        <v>541</v>
      </c>
      <c r="L8" s="11">
        <f>SUM(M8:N8)</f>
        <v>37080</v>
      </c>
      <c r="M8" s="14">
        <f>SUMPRODUCT(H8*J8)</f>
        <v>17604</v>
      </c>
      <c r="N8" s="17">
        <f>SUMPRODUCT(H8*K8)</f>
        <v>19476</v>
      </c>
      <c r="O8" s="6">
        <v>71</v>
      </c>
      <c r="P8" s="5">
        <f t="shared" si="3"/>
        <v>814</v>
      </c>
      <c r="Q8" s="9">
        <v>387</v>
      </c>
      <c r="R8" s="9">
        <v>427</v>
      </c>
      <c r="S8" s="11"/>
      <c r="T8" s="14"/>
      <c r="U8" s="17"/>
      <c r="W8" s="20" t="s">
        <v>26</v>
      </c>
      <c r="X8" s="4">
        <f>SUM(X5:X7)</f>
        <v>82453</v>
      </c>
      <c r="Y8" s="4">
        <f>SUM(Y5:Y7)</f>
        <v>82395</v>
      </c>
      <c r="Z8" s="4">
        <f>SUM(Z5:Z7)</f>
        <v>-58</v>
      </c>
    </row>
    <row r="9" spans="1:26" ht="15" customHeight="1">
      <c r="A9" s="6">
        <v>2</v>
      </c>
      <c r="B9" s="5">
        <f t="shared" si="1"/>
        <v>568</v>
      </c>
      <c r="C9" s="9">
        <v>277</v>
      </c>
      <c r="D9" s="9">
        <v>291</v>
      </c>
      <c r="E9" s="11">
        <f>SUM(F9:G9)</f>
        <v>1136</v>
      </c>
      <c r="F9" s="14">
        <f>SUMPRODUCT(A9*C9)</f>
        <v>554</v>
      </c>
      <c r="G9" s="17">
        <f>SUMPRODUCT(A9*D9)</f>
        <v>582</v>
      </c>
      <c r="H9" s="6">
        <v>37</v>
      </c>
      <c r="I9" s="5">
        <f t="shared" si="2"/>
        <v>1014</v>
      </c>
      <c r="J9" s="9">
        <v>480</v>
      </c>
      <c r="K9" s="9">
        <v>534</v>
      </c>
      <c r="L9" s="11">
        <f>SUM(M9:N9)</f>
        <v>37518</v>
      </c>
      <c r="M9" s="14">
        <f>SUMPRODUCT(H9*J9)</f>
        <v>17760</v>
      </c>
      <c r="N9" s="17">
        <f>SUMPRODUCT(H9*K9)</f>
        <v>19758</v>
      </c>
      <c r="O9" s="6">
        <v>72</v>
      </c>
      <c r="P9" s="5">
        <f t="shared" si="3"/>
        <v>832</v>
      </c>
      <c r="Q9" s="9">
        <v>399</v>
      </c>
      <c r="R9" s="9">
        <v>433</v>
      </c>
      <c r="S9" s="11"/>
      <c r="T9" s="14"/>
      <c r="U9" s="17"/>
    </row>
    <row r="10" spans="1:26" ht="15" customHeight="1">
      <c r="A10" s="6">
        <v>3</v>
      </c>
      <c r="B10" s="5">
        <f t="shared" si="1"/>
        <v>644</v>
      </c>
      <c r="C10" s="9">
        <v>339</v>
      </c>
      <c r="D10" s="9">
        <v>305</v>
      </c>
      <c r="E10" s="11">
        <f>SUM(F10:G10)</f>
        <v>1932</v>
      </c>
      <c r="F10" s="14">
        <f>SUMPRODUCT(A10*C10)</f>
        <v>1017</v>
      </c>
      <c r="G10" s="17">
        <f>SUMPRODUCT(A10*D10)</f>
        <v>915</v>
      </c>
      <c r="H10" s="6">
        <v>38</v>
      </c>
      <c r="I10" s="5">
        <f t="shared" si="2"/>
        <v>1067</v>
      </c>
      <c r="J10" s="9">
        <v>526</v>
      </c>
      <c r="K10" s="9">
        <v>541</v>
      </c>
      <c r="L10" s="11">
        <f>SUM(M10:N10)</f>
        <v>40546</v>
      </c>
      <c r="M10" s="14">
        <f>SUMPRODUCT(H10*J10)</f>
        <v>19988</v>
      </c>
      <c r="N10" s="17">
        <f>SUMPRODUCT(H10*K10)</f>
        <v>20558</v>
      </c>
      <c r="O10" s="6">
        <v>73</v>
      </c>
      <c r="P10" s="5">
        <f t="shared" si="3"/>
        <v>887</v>
      </c>
      <c r="Q10" s="9">
        <v>422</v>
      </c>
      <c r="R10" s="9">
        <v>465</v>
      </c>
      <c r="S10" s="11"/>
      <c r="T10" s="14"/>
      <c r="U10" s="17"/>
    </row>
    <row r="11" spans="1:26" ht="15" customHeight="1">
      <c r="A11" s="6">
        <v>4</v>
      </c>
      <c r="B11" s="5">
        <f t="shared" si="1"/>
        <v>653</v>
      </c>
      <c r="C11" s="9">
        <v>317</v>
      </c>
      <c r="D11" s="9">
        <v>336</v>
      </c>
      <c r="E11" s="11">
        <f>SUM(F11:G11)</f>
        <v>2612</v>
      </c>
      <c r="F11" s="14">
        <f>SUMPRODUCT(A11*C11)</f>
        <v>1268</v>
      </c>
      <c r="G11" s="17">
        <f>SUMPRODUCT(A11*D11)</f>
        <v>1344</v>
      </c>
      <c r="H11" s="6">
        <v>39</v>
      </c>
      <c r="I11" s="5">
        <f t="shared" si="2"/>
        <v>1139</v>
      </c>
      <c r="J11" s="9">
        <v>579</v>
      </c>
      <c r="K11" s="9">
        <v>560</v>
      </c>
      <c r="L11" s="11">
        <f>SUM(M11:N11)</f>
        <v>44421</v>
      </c>
      <c r="M11" s="14">
        <f>SUMPRODUCT(H11*J11)</f>
        <v>22581</v>
      </c>
      <c r="N11" s="17">
        <f>SUMPRODUCT(H11*K11)</f>
        <v>21840</v>
      </c>
      <c r="O11" s="6">
        <v>74</v>
      </c>
      <c r="P11" s="5">
        <f t="shared" si="3"/>
        <v>1055</v>
      </c>
      <c r="Q11" s="9">
        <v>503</v>
      </c>
      <c r="R11" s="9">
        <v>552</v>
      </c>
      <c r="S11" s="11"/>
      <c r="T11" s="14"/>
      <c r="U11" s="17"/>
    </row>
    <row r="12" spans="1:26" ht="15" customHeight="1">
      <c r="A12" s="5" t="s">
        <v>38</v>
      </c>
      <c r="B12" s="5">
        <f t="shared" si="1"/>
        <v>3494</v>
      </c>
      <c r="C12" s="5">
        <f>SUM(C13:C17)</f>
        <v>1822</v>
      </c>
      <c r="D12" s="5">
        <f>SUM(D13:D17)</f>
        <v>1672</v>
      </c>
      <c r="E12" s="11">
        <f>SUM(E13:E17)</f>
        <v>24515</v>
      </c>
      <c r="F12" s="13">
        <f>SUM(F13:F17)</f>
        <v>12734</v>
      </c>
      <c r="G12" s="16">
        <f>SUM(G13:G17)</f>
        <v>11781</v>
      </c>
      <c r="H12" s="5" t="s">
        <v>19</v>
      </c>
      <c r="I12" s="5">
        <f t="shared" si="2"/>
        <v>5977</v>
      </c>
      <c r="J12" s="5">
        <f>SUM(J13:J17)</f>
        <v>2957</v>
      </c>
      <c r="K12" s="5">
        <f>SUM(K13:K17)</f>
        <v>3020</v>
      </c>
      <c r="L12" s="11">
        <f>SUM(L13:L17)</f>
        <v>251191</v>
      </c>
      <c r="M12" s="13">
        <f>SUM(M13:M17)</f>
        <v>124344</v>
      </c>
      <c r="N12" s="16">
        <f>SUM(N13:N17)</f>
        <v>126847</v>
      </c>
      <c r="O12" s="5" t="s">
        <v>39</v>
      </c>
      <c r="P12" s="5">
        <f t="shared" si="3"/>
        <v>4176</v>
      </c>
      <c r="Q12" s="5">
        <f>SUM(Q13:Q17)</f>
        <v>1815</v>
      </c>
      <c r="R12" s="5">
        <f>SUM(R13:R17)</f>
        <v>2361</v>
      </c>
      <c r="S12" s="11"/>
      <c r="T12" s="13"/>
      <c r="U12" s="16"/>
    </row>
    <row r="13" spans="1:26" ht="15" customHeight="1">
      <c r="A13" s="6">
        <v>5</v>
      </c>
      <c r="B13" s="5">
        <f t="shared" si="1"/>
        <v>661</v>
      </c>
      <c r="C13" s="9">
        <v>346</v>
      </c>
      <c r="D13" s="9">
        <v>315</v>
      </c>
      <c r="E13" s="11">
        <f>SUM(F13:G13)</f>
        <v>3305</v>
      </c>
      <c r="F13" s="14">
        <f>SUMPRODUCT(A13*C13)</f>
        <v>1730</v>
      </c>
      <c r="G13" s="17">
        <f>SUMPRODUCT(A13*D13)</f>
        <v>1575</v>
      </c>
      <c r="H13" s="6">
        <v>40</v>
      </c>
      <c r="I13" s="5">
        <f t="shared" si="2"/>
        <v>1158</v>
      </c>
      <c r="J13" s="9">
        <v>566</v>
      </c>
      <c r="K13" s="9">
        <v>592</v>
      </c>
      <c r="L13" s="11">
        <f>SUM(M13:N13)</f>
        <v>46320</v>
      </c>
      <c r="M13" s="14">
        <f>SUMPRODUCT(H13*J13)</f>
        <v>22640</v>
      </c>
      <c r="N13" s="17">
        <f>SUMPRODUCT(H13*K13)</f>
        <v>23680</v>
      </c>
      <c r="O13" s="6">
        <v>75</v>
      </c>
      <c r="P13" s="5">
        <f t="shared" si="3"/>
        <v>1001</v>
      </c>
      <c r="Q13" s="9">
        <v>447</v>
      </c>
      <c r="R13" s="9">
        <v>554</v>
      </c>
      <c r="S13" s="11"/>
      <c r="T13" s="14"/>
      <c r="U13" s="17"/>
    </row>
    <row r="14" spans="1:26" ht="15" customHeight="1">
      <c r="A14" s="6">
        <v>6</v>
      </c>
      <c r="B14" s="5">
        <f t="shared" si="1"/>
        <v>734</v>
      </c>
      <c r="C14" s="9">
        <v>406</v>
      </c>
      <c r="D14" s="9">
        <v>328</v>
      </c>
      <c r="E14" s="11">
        <f>SUM(F14:G14)</f>
        <v>4404</v>
      </c>
      <c r="F14" s="14">
        <f>SUMPRODUCT(A14*C14)</f>
        <v>2436</v>
      </c>
      <c r="G14" s="17">
        <f>SUMPRODUCT(A14*D14)</f>
        <v>1968</v>
      </c>
      <c r="H14" s="6">
        <v>41</v>
      </c>
      <c r="I14" s="5">
        <f t="shared" si="2"/>
        <v>1205</v>
      </c>
      <c r="J14" s="9">
        <v>586</v>
      </c>
      <c r="K14" s="9">
        <v>619</v>
      </c>
      <c r="L14" s="11">
        <f>SUM(M14:N14)</f>
        <v>49405</v>
      </c>
      <c r="M14" s="14">
        <f>SUMPRODUCT(H14*J14)</f>
        <v>24026</v>
      </c>
      <c r="N14" s="17">
        <f>SUMPRODUCT(H14*K14)</f>
        <v>25379</v>
      </c>
      <c r="O14" s="6">
        <v>76</v>
      </c>
      <c r="P14" s="5">
        <f t="shared" si="3"/>
        <v>1003</v>
      </c>
      <c r="Q14" s="9">
        <v>454</v>
      </c>
      <c r="R14" s="9">
        <v>549</v>
      </c>
      <c r="S14" s="11"/>
      <c r="T14" s="14"/>
      <c r="U14" s="17"/>
    </row>
    <row r="15" spans="1:26" ht="15" customHeight="1">
      <c r="A15" s="6">
        <v>7</v>
      </c>
      <c r="B15" s="5">
        <f t="shared" si="1"/>
        <v>690</v>
      </c>
      <c r="C15" s="9">
        <v>354</v>
      </c>
      <c r="D15" s="9">
        <v>336</v>
      </c>
      <c r="E15" s="11">
        <f>SUM(F15:G15)</f>
        <v>4830</v>
      </c>
      <c r="F15" s="14">
        <f>SUMPRODUCT(A15*C15)</f>
        <v>2478</v>
      </c>
      <c r="G15" s="17">
        <f>SUMPRODUCT(A15*D15)</f>
        <v>2352</v>
      </c>
      <c r="H15" s="6">
        <v>42</v>
      </c>
      <c r="I15" s="5">
        <f t="shared" si="2"/>
        <v>1173</v>
      </c>
      <c r="J15" s="9">
        <v>565</v>
      </c>
      <c r="K15" s="9">
        <v>608</v>
      </c>
      <c r="L15" s="11">
        <f>SUM(M15:N15)</f>
        <v>49266</v>
      </c>
      <c r="M15" s="14">
        <f>SUMPRODUCT(H15*J15)</f>
        <v>23730</v>
      </c>
      <c r="N15" s="17">
        <f>SUMPRODUCT(H15*K15)</f>
        <v>25536</v>
      </c>
      <c r="O15" s="6">
        <v>77</v>
      </c>
      <c r="P15" s="5">
        <f t="shared" si="3"/>
        <v>679</v>
      </c>
      <c r="Q15" s="9">
        <v>285</v>
      </c>
      <c r="R15" s="9">
        <v>394</v>
      </c>
      <c r="S15" s="11"/>
      <c r="T15" s="14"/>
      <c r="U15" s="17"/>
    </row>
    <row r="16" spans="1:26" ht="15" customHeight="1">
      <c r="A16" s="6">
        <v>8</v>
      </c>
      <c r="B16" s="5">
        <f t="shared" si="1"/>
        <v>705</v>
      </c>
      <c r="C16" s="9">
        <v>354</v>
      </c>
      <c r="D16" s="9">
        <v>351</v>
      </c>
      <c r="E16" s="11">
        <f>SUM(F16:G16)</f>
        <v>5640</v>
      </c>
      <c r="F16" s="14">
        <f>SUMPRODUCT(A16*C16)</f>
        <v>2832</v>
      </c>
      <c r="G16" s="17">
        <f>SUMPRODUCT(A16*D16)</f>
        <v>2808</v>
      </c>
      <c r="H16" s="6">
        <v>43</v>
      </c>
      <c r="I16" s="5">
        <f t="shared" si="2"/>
        <v>1204</v>
      </c>
      <c r="J16" s="9">
        <v>612</v>
      </c>
      <c r="K16" s="9">
        <v>592</v>
      </c>
      <c r="L16" s="11">
        <f>SUM(M16:N16)</f>
        <v>51772</v>
      </c>
      <c r="M16" s="14">
        <f>SUMPRODUCT(H16*J16)</f>
        <v>26316</v>
      </c>
      <c r="N16" s="17">
        <f>SUMPRODUCT(H16*K16)</f>
        <v>25456</v>
      </c>
      <c r="O16" s="6">
        <v>78</v>
      </c>
      <c r="P16" s="5">
        <f t="shared" si="3"/>
        <v>694</v>
      </c>
      <c r="Q16" s="9">
        <v>301</v>
      </c>
      <c r="R16" s="9">
        <v>393</v>
      </c>
      <c r="S16" s="11"/>
      <c r="T16" s="14"/>
      <c r="U16" s="17"/>
    </row>
    <row r="17" spans="1:21" ht="15" customHeight="1">
      <c r="A17" s="6">
        <v>9</v>
      </c>
      <c r="B17" s="5">
        <f t="shared" si="1"/>
        <v>704</v>
      </c>
      <c r="C17" s="9">
        <v>362</v>
      </c>
      <c r="D17" s="9">
        <v>342</v>
      </c>
      <c r="E17" s="11">
        <f>SUM(F17:G17)</f>
        <v>6336</v>
      </c>
      <c r="F17" s="14">
        <f>SUMPRODUCT(A17*C17)</f>
        <v>3258</v>
      </c>
      <c r="G17" s="17">
        <f>SUMPRODUCT(A17*D17)</f>
        <v>3078</v>
      </c>
      <c r="H17" s="6">
        <v>44</v>
      </c>
      <c r="I17" s="5">
        <f t="shared" si="2"/>
        <v>1237</v>
      </c>
      <c r="J17" s="9">
        <v>628</v>
      </c>
      <c r="K17" s="9">
        <v>609</v>
      </c>
      <c r="L17" s="11">
        <f>SUM(M17:N17)</f>
        <v>54428</v>
      </c>
      <c r="M17" s="14">
        <f>SUMPRODUCT(H17*J17)</f>
        <v>27632</v>
      </c>
      <c r="N17" s="17">
        <f>SUMPRODUCT(H17*K17)</f>
        <v>26796</v>
      </c>
      <c r="O17" s="6">
        <v>79</v>
      </c>
      <c r="P17" s="5">
        <f t="shared" si="3"/>
        <v>799</v>
      </c>
      <c r="Q17" s="9">
        <v>328</v>
      </c>
      <c r="R17" s="9">
        <v>471</v>
      </c>
      <c r="S17" s="11"/>
      <c r="T17" s="14"/>
      <c r="U17" s="17"/>
    </row>
    <row r="18" spans="1:21" ht="15" customHeight="1">
      <c r="A18" s="5" t="s">
        <v>31</v>
      </c>
      <c r="B18" s="5">
        <f t="shared" si="1"/>
        <v>3188</v>
      </c>
      <c r="C18" s="5">
        <f>SUM(C19:C23)</f>
        <v>1620</v>
      </c>
      <c r="D18" s="5">
        <f>SUM(D19:D23)</f>
        <v>1568</v>
      </c>
      <c r="E18" s="11">
        <f>SUM(E19:E23)</f>
        <v>38032</v>
      </c>
      <c r="F18" s="13">
        <f>SUM(F19:F23)</f>
        <v>19352</v>
      </c>
      <c r="G18" s="16">
        <f>SUM(G19:G23)</f>
        <v>18680</v>
      </c>
      <c r="H18" s="5" t="s">
        <v>40</v>
      </c>
      <c r="I18" s="5">
        <f t="shared" si="2"/>
        <v>6428</v>
      </c>
      <c r="J18" s="5">
        <f>SUM(J19:J23)</f>
        <v>3267</v>
      </c>
      <c r="K18" s="5">
        <f>SUM(K19:K23)</f>
        <v>3161</v>
      </c>
      <c r="L18" s="11">
        <f>SUM(L19:L23)</f>
        <v>302266</v>
      </c>
      <c r="M18" s="13">
        <f>SUM(M19:M23)</f>
        <v>153521</v>
      </c>
      <c r="N18" s="16">
        <f>SUM(N19:N23)</f>
        <v>148745</v>
      </c>
      <c r="O18" s="5" t="s">
        <v>34</v>
      </c>
      <c r="P18" s="5">
        <f t="shared" si="3"/>
        <v>3467</v>
      </c>
      <c r="Q18" s="5">
        <f>SUM(Q19:Q23)</f>
        <v>1364</v>
      </c>
      <c r="R18" s="5">
        <f>SUM(R19:R23)</f>
        <v>2103</v>
      </c>
      <c r="S18" s="11"/>
      <c r="T18" s="13"/>
      <c r="U18" s="16"/>
    </row>
    <row r="19" spans="1:21" ht="15" customHeight="1">
      <c r="A19" s="6">
        <v>10</v>
      </c>
      <c r="B19" s="5">
        <f t="shared" si="1"/>
        <v>668</v>
      </c>
      <c r="C19" s="9">
        <v>330</v>
      </c>
      <c r="D19" s="9">
        <v>338</v>
      </c>
      <c r="E19" s="11">
        <f>SUM(F19:G19)</f>
        <v>6680</v>
      </c>
      <c r="F19" s="14">
        <f>SUMPRODUCT(A19*C19)</f>
        <v>3300</v>
      </c>
      <c r="G19" s="17">
        <f>SUMPRODUCT(A19*D19)</f>
        <v>3380</v>
      </c>
      <c r="H19" s="6">
        <v>45</v>
      </c>
      <c r="I19" s="5">
        <f t="shared" si="2"/>
        <v>1240</v>
      </c>
      <c r="J19" s="9">
        <v>634</v>
      </c>
      <c r="K19" s="9">
        <v>606</v>
      </c>
      <c r="L19" s="11">
        <f>SUM(M19:N19)</f>
        <v>55800</v>
      </c>
      <c r="M19" s="14">
        <f>SUMPRODUCT(H19*J19)</f>
        <v>28530</v>
      </c>
      <c r="N19" s="17">
        <f>SUMPRODUCT(H19*K19)</f>
        <v>27270</v>
      </c>
      <c r="O19" s="6">
        <v>80</v>
      </c>
      <c r="P19" s="5">
        <f t="shared" si="3"/>
        <v>777</v>
      </c>
      <c r="Q19" s="9">
        <v>318</v>
      </c>
      <c r="R19" s="9">
        <v>459</v>
      </c>
      <c r="S19" s="11"/>
      <c r="T19" s="14"/>
      <c r="U19" s="17"/>
    </row>
    <row r="20" spans="1:21" ht="15" customHeight="1">
      <c r="A20" s="6">
        <v>11</v>
      </c>
      <c r="B20" s="5">
        <f t="shared" si="1"/>
        <v>684</v>
      </c>
      <c r="C20" s="9">
        <v>359</v>
      </c>
      <c r="D20" s="9">
        <v>325</v>
      </c>
      <c r="E20" s="11">
        <f>SUM(F20:G20)</f>
        <v>7524</v>
      </c>
      <c r="F20" s="14">
        <f>SUMPRODUCT(A20*C20)</f>
        <v>3949</v>
      </c>
      <c r="G20" s="17">
        <f>SUMPRODUCT(A20*D20)</f>
        <v>3575</v>
      </c>
      <c r="H20" s="6">
        <v>46</v>
      </c>
      <c r="I20" s="5">
        <f t="shared" si="2"/>
        <v>1292</v>
      </c>
      <c r="J20" s="9">
        <v>699</v>
      </c>
      <c r="K20" s="9">
        <v>593</v>
      </c>
      <c r="L20" s="11">
        <f>SUM(M20:N20)</f>
        <v>59432</v>
      </c>
      <c r="M20" s="14">
        <f>SUMPRODUCT(H20*J20)</f>
        <v>32154</v>
      </c>
      <c r="N20" s="17">
        <f>SUMPRODUCT(H20*K20)</f>
        <v>27278</v>
      </c>
      <c r="O20" s="6">
        <v>81</v>
      </c>
      <c r="P20" s="5">
        <f t="shared" si="3"/>
        <v>744</v>
      </c>
      <c r="Q20" s="9">
        <v>286</v>
      </c>
      <c r="R20" s="9">
        <v>458</v>
      </c>
      <c r="S20" s="11"/>
      <c r="T20" s="14"/>
      <c r="U20" s="17"/>
    </row>
    <row r="21" spans="1:21" ht="15" customHeight="1">
      <c r="A21" s="6">
        <v>12</v>
      </c>
      <c r="B21" s="5">
        <f t="shared" si="1"/>
        <v>641</v>
      </c>
      <c r="C21" s="9">
        <v>312</v>
      </c>
      <c r="D21" s="9">
        <v>329</v>
      </c>
      <c r="E21" s="11">
        <f>SUM(F21:G21)</f>
        <v>7692</v>
      </c>
      <c r="F21" s="14">
        <f>SUMPRODUCT(A21*C21)</f>
        <v>3744</v>
      </c>
      <c r="G21" s="17">
        <f>SUMPRODUCT(A21*D21)</f>
        <v>3948</v>
      </c>
      <c r="H21" s="6">
        <v>47</v>
      </c>
      <c r="I21" s="5">
        <f t="shared" si="2"/>
        <v>1302</v>
      </c>
      <c r="J21" s="9">
        <v>650</v>
      </c>
      <c r="K21" s="9">
        <v>652</v>
      </c>
      <c r="L21" s="11">
        <f>SUM(M21:N21)</f>
        <v>61194</v>
      </c>
      <c r="M21" s="14">
        <f>SUMPRODUCT(H21*J21)</f>
        <v>30550</v>
      </c>
      <c r="N21" s="17">
        <f>SUMPRODUCT(H21*K21)</f>
        <v>30644</v>
      </c>
      <c r="O21" s="6">
        <v>82</v>
      </c>
      <c r="P21" s="5">
        <f t="shared" si="3"/>
        <v>744</v>
      </c>
      <c r="Q21" s="9">
        <v>299</v>
      </c>
      <c r="R21" s="9">
        <v>445</v>
      </c>
      <c r="S21" s="11"/>
      <c r="T21" s="14"/>
      <c r="U21" s="17"/>
    </row>
    <row r="22" spans="1:21" ht="15" customHeight="1">
      <c r="A22" s="6">
        <v>13</v>
      </c>
      <c r="B22" s="5">
        <f t="shared" si="1"/>
        <v>594</v>
      </c>
      <c r="C22" s="9">
        <v>307</v>
      </c>
      <c r="D22" s="9">
        <v>287</v>
      </c>
      <c r="E22" s="11">
        <f>SUM(F22:G22)</f>
        <v>7722</v>
      </c>
      <c r="F22" s="14">
        <f>SUMPRODUCT(A22*C22)</f>
        <v>3991</v>
      </c>
      <c r="G22" s="17">
        <f>SUMPRODUCT(A22*D22)</f>
        <v>3731</v>
      </c>
      <c r="H22" s="6">
        <v>48</v>
      </c>
      <c r="I22" s="5">
        <f t="shared" si="2"/>
        <v>1266</v>
      </c>
      <c r="J22" s="9">
        <v>629</v>
      </c>
      <c r="K22" s="9">
        <v>637</v>
      </c>
      <c r="L22" s="11">
        <f>SUM(M22:N22)</f>
        <v>60768</v>
      </c>
      <c r="M22" s="14">
        <f>SUMPRODUCT(H22*J22)</f>
        <v>30192</v>
      </c>
      <c r="N22" s="17">
        <f>SUMPRODUCT(H22*K22)</f>
        <v>30576</v>
      </c>
      <c r="O22" s="6">
        <v>83</v>
      </c>
      <c r="P22" s="5">
        <f t="shared" si="3"/>
        <v>656</v>
      </c>
      <c r="Q22" s="9">
        <v>252</v>
      </c>
      <c r="R22" s="9">
        <v>404</v>
      </c>
      <c r="S22" s="11"/>
      <c r="T22" s="14"/>
      <c r="U22" s="17"/>
    </row>
    <row r="23" spans="1:21" ht="15" customHeight="1">
      <c r="A23" s="6">
        <v>14</v>
      </c>
      <c r="B23" s="5">
        <f t="shared" si="1"/>
        <v>601</v>
      </c>
      <c r="C23" s="9">
        <v>312</v>
      </c>
      <c r="D23" s="9">
        <v>289</v>
      </c>
      <c r="E23" s="11">
        <f>SUM(F23:G23)</f>
        <v>8414</v>
      </c>
      <c r="F23" s="14">
        <f>SUMPRODUCT(A23*C23)</f>
        <v>4368</v>
      </c>
      <c r="G23" s="17">
        <f>SUMPRODUCT(A23*D23)</f>
        <v>4046</v>
      </c>
      <c r="H23" s="6">
        <v>49</v>
      </c>
      <c r="I23" s="5">
        <f t="shared" si="2"/>
        <v>1328</v>
      </c>
      <c r="J23" s="9">
        <v>655</v>
      </c>
      <c r="K23" s="9">
        <v>673</v>
      </c>
      <c r="L23" s="11">
        <f>SUM(M23:N23)</f>
        <v>65072</v>
      </c>
      <c r="M23" s="14">
        <f>SUMPRODUCT(H23*J23)</f>
        <v>32095</v>
      </c>
      <c r="N23" s="17">
        <f>SUMPRODUCT(H23*K23)</f>
        <v>32977</v>
      </c>
      <c r="O23" s="6">
        <v>84</v>
      </c>
      <c r="P23" s="5">
        <f t="shared" si="3"/>
        <v>546</v>
      </c>
      <c r="Q23" s="9">
        <v>209</v>
      </c>
      <c r="R23" s="9">
        <v>337</v>
      </c>
      <c r="S23" s="11"/>
      <c r="T23" s="14"/>
      <c r="U23" s="17"/>
    </row>
    <row r="24" spans="1:21" ht="15" customHeight="1">
      <c r="A24" s="5" t="s">
        <v>30</v>
      </c>
      <c r="B24" s="5">
        <f t="shared" si="1"/>
        <v>3196</v>
      </c>
      <c r="C24" s="5">
        <f>SUM(C25:C29)</f>
        <v>1635</v>
      </c>
      <c r="D24" s="5">
        <f>SUM(D25:D29)</f>
        <v>1561</v>
      </c>
      <c r="E24" s="11">
        <f>SUM(E25:E29)</f>
        <v>54478</v>
      </c>
      <c r="F24" s="13">
        <f>SUM(F25:F29)</f>
        <v>27860</v>
      </c>
      <c r="G24" s="16">
        <f>SUM(G25:G29)</f>
        <v>26618</v>
      </c>
      <c r="H24" s="5" t="s">
        <v>8</v>
      </c>
      <c r="I24" s="5">
        <f t="shared" si="2"/>
        <v>6841</v>
      </c>
      <c r="J24" s="5">
        <f>SUM(J25:J29)</f>
        <v>3387</v>
      </c>
      <c r="K24" s="5">
        <f>SUM(K25:K29)</f>
        <v>3454</v>
      </c>
      <c r="L24" s="11">
        <f>SUM(L25:L29)</f>
        <v>355642</v>
      </c>
      <c r="M24" s="13">
        <f>SUM(M25:M29)</f>
        <v>176077</v>
      </c>
      <c r="N24" s="16">
        <f>SUM(N25:N29)</f>
        <v>179565</v>
      </c>
      <c r="O24" s="5" t="s">
        <v>41</v>
      </c>
      <c r="P24" s="5">
        <f t="shared" si="3"/>
        <v>2466</v>
      </c>
      <c r="Q24" s="5">
        <f>SUM(Q25:Q29)</f>
        <v>871</v>
      </c>
      <c r="R24" s="5">
        <f>SUM(R25:R29)</f>
        <v>1595</v>
      </c>
      <c r="S24" s="11"/>
      <c r="T24" s="13"/>
      <c r="U24" s="16"/>
    </row>
    <row r="25" spans="1:21" ht="15" customHeight="1">
      <c r="A25" s="6">
        <v>15</v>
      </c>
      <c r="B25" s="5">
        <f t="shared" si="1"/>
        <v>669</v>
      </c>
      <c r="C25" s="9">
        <v>357</v>
      </c>
      <c r="D25" s="9">
        <v>312</v>
      </c>
      <c r="E25" s="11">
        <f>SUM(F25:G25)</f>
        <v>10035</v>
      </c>
      <c r="F25" s="14">
        <f>SUMPRODUCT(A25*C25)</f>
        <v>5355</v>
      </c>
      <c r="G25" s="17">
        <f>SUMPRODUCT(A25*D25)</f>
        <v>4680</v>
      </c>
      <c r="H25" s="6">
        <v>50</v>
      </c>
      <c r="I25" s="5">
        <f t="shared" si="2"/>
        <v>1415</v>
      </c>
      <c r="J25" s="9">
        <v>683</v>
      </c>
      <c r="K25" s="9">
        <v>732</v>
      </c>
      <c r="L25" s="11">
        <f>SUM(M25:N25)</f>
        <v>70750</v>
      </c>
      <c r="M25" s="14">
        <f>SUMPRODUCT(H25*J25)</f>
        <v>34150</v>
      </c>
      <c r="N25" s="17">
        <f>SUMPRODUCT(H25*K25)</f>
        <v>36600</v>
      </c>
      <c r="O25" s="6">
        <v>85</v>
      </c>
      <c r="P25" s="5">
        <f t="shared" si="3"/>
        <v>587</v>
      </c>
      <c r="Q25" s="9">
        <v>225</v>
      </c>
      <c r="R25" s="9">
        <v>362</v>
      </c>
      <c r="S25" s="11"/>
      <c r="T25" s="14"/>
      <c r="U25" s="17"/>
    </row>
    <row r="26" spans="1:21" ht="15" customHeight="1">
      <c r="A26" s="6">
        <v>16</v>
      </c>
      <c r="B26" s="5">
        <f t="shared" si="1"/>
        <v>595</v>
      </c>
      <c r="C26" s="9">
        <v>294</v>
      </c>
      <c r="D26" s="9">
        <v>301</v>
      </c>
      <c r="E26" s="11">
        <f>SUM(F26:G26)</f>
        <v>9520</v>
      </c>
      <c r="F26" s="14">
        <f>SUMPRODUCT(A26*C26)</f>
        <v>4704</v>
      </c>
      <c r="G26" s="17">
        <f>SUMPRODUCT(A26*D26)</f>
        <v>4816</v>
      </c>
      <c r="H26" s="6">
        <v>51</v>
      </c>
      <c r="I26" s="5">
        <f t="shared" si="2"/>
        <v>1350</v>
      </c>
      <c r="J26" s="9">
        <v>701</v>
      </c>
      <c r="K26" s="9">
        <v>649</v>
      </c>
      <c r="L26" s="11">
        <f>SUM(M26:N26)</f>
        <v>68850</v>
      </c>
      <c r="M26" s="14">
        <f>SUMPRODUCT(H26*J26)</f>
        <v>35751</v>
      </c>
      <c r="N26" s="17">
        <f>SUMPRODUCT(H26*K26)</f>
        <v>33099</v>
      </c>
      <c r="O26" s="6">
        <v>86</v>
      </c>
      <c r="P26" s="5">
        <f t="shared" si="3"/>
        <v>505</v>
      </c>
      <c r="Q26" s="9">
        <v>170</v>
      </c>
      <c r="R26" s="9">
        <v>335</v>
      </c>
      <c r="S26" s="11"/>
      <c r="T26" s="14"/>
      <c r="U26" s="17"/>
    </row>
    <row r="27" spans="1:21" ht="15" customHeight="1">
      <c r="A27" s="6">
        <v>17</v>
      </c>
      <c r="B27" s="5">
        <f t="shared" si="1"/>
        <v>576</v>
      </c>
      <c r="C27" s="9">
        <v>294</v>
      </c>
      <c r="D27" s="9">
        <v>282</v>
      </c>
      <c r="E27" s="11">
        <f>SUM(F27:G27)</f>
        <v>9792</v>
      </c>
      <c r="F27" s="14">
        <f>SUMPRODUCT(A27*C27)</f>
        <v>4998</v>
      </c>
      <c r="G27" s="17">
        <f>SUMPRODUCT(A27*D27)</f>
        <v>4794</v>
      </c>
      <c r="H27" s="6">
        <v>52</v>
      </c>
      <c r="I27" s="5">
        <f t="shared" si="2"/>
        <v>1357</v>
      </c>
      <c r="J27" s="9">
        <v>671</v>
      </c>
      <c r="K27" s="9">
        <v>686</v>
      </c>
      <c r="L27" s="11">
        <f>SUM(M27:N27)</f>
        <v>70564</v>
      </c>
      <c r="M27" s="14">
        <f>SUMPRODUCT(H27*J27)</f>
        <v>34892</v>
      </c>
      <c r="N27" s="17">
        <f>SUMPRODUCT(H27*K27)</f>
        <v>35672</v>
      </c>
      <c r="O27" s="6">
        <v>87</v>
      </c>
      <c r="P27" s="5">
        <f t="shared" si="3"/>
        <v>511</v>
      </c>
      <c r="Q27" s="9">
        <v>186</v>
      </c>
      <c r="R27" s="9">
        <v>325</v>
      </c>
      <c r="S27" s="11"/>
      <c r="T27" s="14"/>
      <c r="U27" s="17"/>
    </row>
    <row r="28" spans="1:21" ht="15" customHeight="1">
      <c r="A28" s="6">
        <v>18</v>
      </c>
      <c r="B28" s="5">
        <f t="shared" si="1"/>
        <v>633</v>
      </c>
      <c r="C28" s="9">
        <v>307</v>
      </c>
      <c r="D28" s="9">
        <v>326</v>
      </c>
      <c r="E28" s="11">
        <f>SUM(F28:G28)</f>
        <v>11394</v>
      </c>
      <c r="F28" s="14">
        <f>SUMPRODUCT(A28*C28)</f>
        <v>5526</v>
      </c>
      <c r="G28" s="17">
        <f>SUMPRODUCT(A28*D28)</f>
        <v>5868</v>
      </c>
      <c r="H28" s="6">
        <v>53</v>
      </c>
      <c r="I28" s="5">
        <f t="shared" si="2"/>
        <v>1348</v>
      </c>
      <c r="J28" s="9">
        <v>644</v>
      </c>
      <c r="K28" s="9">
        <v>704</v>
      </c>
      <c r="L28" s="11">
        <f>SUM(M28:N28)</f>
        <v>71444</v>
      </c>
      <c r="M28" s="14">
        <f>SUMPRODUCT(H28*J28)</f>
        <v>34132</v>
      </c>
      <c r="N28" s="17">
        <f>SUMPRODUCT(H28*K28)</f>
        <v>37312</v>
      </c>
      <c r="O28" s="6">
        <v>88</v>
      </c>
      <c r="P28" s="5">
        <f t="shared" si="3"/>
        <v>471</v>
      </c>
      <c r="Q28" s="9">
        <v>160</v>
      </c>
      <c r="R28" s="9">
        <v>311</v>
      </c>
      <c r="S28" s="11"/>
      <c r="T28" s="14"/>
      <c r="U28" s="17"/>
    </row>
    <row r="29" spans="1:21" ht="15" customHeight="1">
      <c r="A29" s="6">
        <v>19</v>
      </c>
      <c r="B29" s="5">
        <f t="shared" si="1"/>
        <v>723</v>
      </c>
      <c r="C29" s="9">
        <v>383</v>
      </c>
      <c r="D29" s="9">
        <v>340</v>
      </c>
      <c r="E29" s="11">
        <f>SUM(F29:G29)</f>
        <v>13737</v>
      </c>
      <c r="F29" s="14">
        <f>SUMPRODUCT(A29*C29)</f>
        <v>7277</v>
      </c>
      <c r="G29" s="17">
        <f>SUMPRODUCT(A29*D29)</f>
        <v>6460</v>
      </c>
      <c r="H29" s="6">
        <v>54</v>
      </c>
      <c r="I29" s="5">
        <f t="shared" si="2"/>
        <v>1371</v>
      </c>
      <c r="J29" s="9">
        <v>688</v>
      </c>
      <c r="K29" s="9">
        <v>683</v>
      </c>
      <c r="L29" s="11">
        <f>SUM(M29:N29)</f>
        <v>74034</v>
      </c>
      <c r="M29" s="14">
        <f>SUMPRODUCT(H29*J29)</f>
        <v>37152</v>
      </c>
      <c r="N29" s="17">
        <f>SUMPRODUCT(H29*K29)</f>
        <v>36882</v>
      </c>
      <c r="O29" s="6">
        <v>89</v>
      </c>
      <c r="P29" s="5">
        <f t="shared" si="3"/>
        <v>392</v>
      </c>
      <c r="Q29" s="9">
        <v>130</v>
      </c>
      <c r="R29" s="9">
        <v>262</v>
      </c>
      <c r="S29" s="11"/>
      <c r="T29" s="14"/>
      <c r="U29" s="17"/>
    </row>
    <row r="30" spans="1:21" ht="15" customHeight="1">
      <c r="A30" s="5" t="s">
        <v>24</v>
      </c>
      <c r="B30" s="5">
        <f t="shared" si="1"/>
        <v>4451</v>
      </c>
      <c r="C30" s="5">
        <f>SUM(C31:C35)</f>
        <v>2227</v>
      </c>
      <c r="D30" s="5">
        <f>SUM(D31:D35)</f>
        <v>2224</v>
      </c>
      <c r="E30" s="11">
        <f>SUM(E31:E35)</f>
        <v>98627</v>
      </c>
      <c r="F30" s="13">
        <f>SUM(F31:F35)</f>
        <v>49289</v>
      </c>
      <c r="G30" s="16">
        <f>SUM(G31:G35)</f>
        <v>49338</v>
      </c>
      <c r="H30" s="5" t="s">
        <v>28</v>
      </c>
      <c r="I30" s="5">
        <f t="shared" si="2"/>
        <v>6184</v>
      </c>
      <c r="J30" s="5">
        <f>SUM(J31:J35)</f>
        <v>3253</v>
      </c>
      <c r="K30" s="5">
        <f>SUM(K31:K35)</f>
        <v>2931</v>
      </c>
      <c r="L30" s="11">
        <f>SUM(L31:L35)</f>
        <v>352093</v>
      </c>
      <c r="M30" s="13">
        <f>SUM(M31:M35)</f>
        <v>185348</v>
      </c>
      <c r="N30" s="16">
        <f>SUM(N31:N35)</f>
        <v>166745</v>
      </c>
      <c r="O30" s="5" t="s">
        <v>42</v>
      </c>
      <c r="P30" s="5">
        <f t="shared" si="3"/>
        <v>1252</v>
      </c>
      <c r="Q30" s="5">
        <f>SUM(Q31:Q35)</f>
        <v>376</v>
      </c>
      <c r="R30" s="5">
        <f>SUM(R31:R35)</f>
        <v>876</v>
      </c>
      <c r="S30" s="11"/>
      <c r="T30" s="13"/>
      <c r="U30" s="16"/>
    </row>
    <row r="31" spans="1:21" ht="15" customHeight="1">
      <c r="A31" s="6">
        <v>20</v>
      </c>
      <c r="B31" s="5">
        <f t="shared" si="1"/>
        <v>742</v>
      </c>
      <c r="C31" s="9">
        <v>393</v>
      </c>
      <c r="D31" s="9">
        <v>349</v>
      </c>
      <c r="E31" s="11">
        <f>SUM(F31:G31)</f>
        <v>14840</v>
      </c>
      <c r="F31" s="14">
        <f>SUMPRODUCT(A31*C31)</f>
        <v>7860</v>
      </c>
      <c r="G31" s="17">
        <f>SUMPRODUCT(A31*D31)</f>
        <v>6980</v>
      </c>
      <c r="H31" s="6">
        <v>55</v>
      </c>
      <c r="I31" s="5">
        <f t="shared" si="2"/>
        <v>1326</v>
      </c>
      <c r="J31" s="9">
        <v>677</v>
      </c>
      <c r="K31" s="9">
        <v>649</v>
      </c>
      <c r="L31" s="11">
        <f>SUM(M31:N31)</f>
        <v>72930</v>
      </c>
      <c r="M31" s="14">
        <f>SUMPRODUCT(H31*J31)</f>
        <v>37235</v>
      </c>
      <c r="N31" s="17">
        <f>SUMPRODUCT(H31*K31)</f>
        <v>35695</v>
      </c>
      <c r="O31" s="6">
        <v>90</v>
      </c>
      <c r="P31" s="5">
        <f t="shared" si="3"/>
        <v>374</v>
      </c>
      <c r="Q31" s="9">
        <v>140</v>
      </c>
      <c r="R31" s="9">
        <v>234</v>
      </c>
      <c r="S31" s="11"/>
      <c r="T31" s="14"/>
      <c r="U31" s="17"/>
    </row>
    <row r="32" spans="1:21" ht="15" customHeight="1">
      <c r="A32" s="6">
        <v>21</v>
      </c>
      <c r="B32" s="5">
        <f t="shared" si="1"/>
        <v>802</v>
      </c>
      <c r="C32" s="9">
        <v>396</v>
      </c>
      <c r="D32" s="9">
        <v>406</v>
      </c>
      <c r="E32" s="11">
        <f>SUM(F32:G32)</f>
        <v>16842</v>
      </c>
      <c r="F32" s="14">
        <f>SUMPRODUCT(A32*C32)</f>
        <v>8316</v>
      </c>
      <c r="G32" s="17">
        <f>SUMPRODUCT(A32*D32)</f>
        <v>8526</v>
      </c>
      <c r="H32" s="6">
        <v>56</v>
      </c>
      <c r="I32" s="5">
        <f t="shared" si="2"/>
        <v>1324</v>
      </c>
      <c r="J32" s="9">
        <v>681</v>
      </c>
      <c r="K32" s="9">
        <v>643</v>
      </c>
      <c r="L32" s="11">
        <f>SUM(M32:N32)</f>
        <v>74144</v>
      </c>
      <c r="M32" s="14">
        <f>SUMPRODUCT(H32*J32)</f>
        <v>38136</v>
      </c>
      <c r="N32" s="17">
        <f>SUMPRODUCT(H32*K32)</f>
        <v>36008</v>
      </c>
      <c r="O32" s="6">
        <v>91</v>
      </c>
      <c r="P32" s="5">
        <f t="shared" si="3"/>
        <v>297</v>
      </c>
      <c r="Q32" s="9">
        <v>90</v>
      </c>
      <c r="R32" s="9">
        <v>207</v>
      </c>
      <c r="S32" s="11"/>
      <c r="T32" s="14"/>
      <c r="U32" s="17"/>
    </row>
    <row r="33" spans="1:21" ht="15" customHeight="1">
      <c r="A33" s="6">
        <v>22</v>
      </c>
      <c r="B33" s="5">
        <f t="shared" si="1"/>
        <v>923</v>
      </c>
      <c r="C33" s="9">
        <v>465</v>
      </c>
      <c r="D33" s="9">
        <v>458</v>
      </c>
      <c r="E33" s="11">
        <f>SUM(F33:G33)</f>
        <v>20306</v>
      </c>
      <c r="F33" s="14">
        <f>SUMPRODUCT(A33*C33)</f>
        <v>10230</v>
      </c>
      <c r="G33" s="17">
        <f>SUMPRODUCT(A33*D33)</f>
        <v>10076</v>
      </c>
      <c r="H33" s="6">
        <v>57</v>
      </c>
      <c r="I33" s="5">
        <f t="shared" si="2"/>
        <v>1120</v>
      </c>
      <c r="J33" s="9">
        <v>586</v>
      </c>
      <c r="K33" s="9">
        <v>534</v>
      </c>
      <c r="L33" s="11">
        <f>SUM(M33:N33)</f>
        <v>63840</v>
      </c>
      <c r="M33" s="14">
        <f>SUMPRODUCT(H33*J33)</f>
        <v>33402</v>
      </c>
      <c r="N33" s="17">
        <f>SUMPRODUCT(H33*K33)</f>
        <v>30438</v>
      </c>
      <c r="O33" s="6">
        <v>92</v>
      </c>
      <c r="P33" s="5">
        <f t="shared" si="3"/>
        <v>242</v>
      </c>
      <c r="Q33" s="9">
        <v>65</v>
      </c>
      <c r="R33" s="9">
        <v>177</v>
      </c>
      <c r="S33" s="11"/>
      <c r="T33" s="14"/>
      <c r="U33" s="17"/>
    </row>
    <row r="34" spans="1:21" ht="15" customHeight="1">
      <c r="A34" s="6">
        <v>23</v>
      </c>
      <c r="B34" s="5">
        <f t="shared" si="1"/>
        <v>977</v>
      </c>
      <c r="C34" s="9">
        <v>469</v>
      </c>
      <c r="D34" s="9">
        <v>508</v>
      </c>
      <c r="E34" s="11">
        <f>SUM(F34:G34)</f>
        <v>22471</v>
      </c>
      <c r="F34" s="14">
        <f>SUMPRODUCT(A34*C34)</f>
        <v>10787</v>
      </c>
      <c r="G34" s="17">
        <f>SUMPRODUCT(A34*D34)</f>
        <v>11684</v>
      </c>
      <c r="H34" s="6">
        <v>58</v>
      </c>
      <c r="I34" s="5">
        <f t="shared" si="2"/>
        <v>1247</v>
      </c>
      <c r="J34" s="9">
        <v>656</v>
      </c>
      <c r="K34" s="9">
        <v>591</v>
      </c>
      <c r="L34" s="11">
        <f>SUM(M34:N34)</f>
        <v>72326</v>
      </c>
      <c r="M34" s="14">
        <f>SUMPRODUCT(H34*J34)</f>
        <v>38048</v>
      </c>
      <c r="N34" s="17">
        <f>SUMPRODUCT(H34*K34)</f>
        <v>34278</v>
      </c>
      <c r="O34" s="6">
        <v>93</v>
      </c>
      <c r="P34" s="5">
        <f t="shared" si="3"/>
        <v>169</v>
      </c>
      <c r="Q34" s="9">
        <v>37</v>
      </c>
      <c r="R34" s="9">
        <v>132</v>
      </c>
      <c r="S34" s="11"/>
      <c r="T34" s="14"/>
      <c r="U34" s="17"/>
    </row>
    <row r="35" spans="1:21" ht="15" customHeight="1">
      <c r="A35" s="6">
        <v>24</v>
      </c>
      <c r="B35" s="5">
        <f t="shared" si="1"/>
        <v>1007</v>
      </c>
      <c r="C35" s="9">
        <v>504</v>
      </c>
      <c r="D35" s="9">
        <v>503</v>
      </c>
      <c r="E35" s="11">
        <f>SUM(F35:G35)</f>
        <v>24168</v>
      </c>
      <c r="F35" s="14">
        <f>SUMPRODUCT(A35*C35)</f>
        <v>12096</v>
      </c>
      <c r="G35" s="17">
        <f>SUMPRODUCT(A35*D35)</f>
        <v>12072</v>
      </c>
      <c r="H35" s="6">
        <v>59</v>
      </c>
      <c r="I35" s="5">
        <f t="shared" si="2"/>
        <v>1167</v>
      </c>
      <c r="J35" s="9">
        <v>653</v>
      </c>
      <c r="K35" s="9">
        <v>514</v>
      </c>
      <c r="L35" s="11">
        <f>SUM(M35:N35)</f>
        <v>68853</v>
      </c>
      <c r="M35" s="14">
        <f>SUMPRODUCT(H35*J35)</f>
        <v>38527</v>
      </c>
      <c r="N35" s="17">
        <f>SUMPRODUCT(H35*K35)</f>
        <v>30326</v>
      </c>
      <c r="O35" s="6">
        <v>94</v>
      </c>
      <c r="P35" s="5">
        <f t="shared" si="3"/>
        <v>170</v>
      </c>
      <c r="Q35" s="9">
        <v>44</v>
      </c>
      <c r="R35" s="9">
        <v>126</v>
      </c>
      <c r="S35" s="11"/>
      <c r="T35" s="14"/>
      <c r="U35" s="17"/>
    </row>
    <row r="36" spans="1:21" ht="15" customHeight="1">
      <c r="A36" s="5" t="s">
        <v>15</v>
      </c>
      <c r="B36" s="5">
        <f t="shared" si="1"/>
        <v>5143</v>
      </c>
      <c r="C36" s="5">
        <f>SUM(C37:C41)</f>
        <v>2461</v>
      </c>
      <c r="D36" s="5">
        <f>SUM(D37:D41)</f>
        <v>2682</v>
      </c>
      <c r="E36" s="11">
        <f>SUM(E37:E41)</f>
        <v>138767</v>
      </c>
      <c r="F36" s="13">
        <f>SUM(F37:F41)</f>
        <v>66383</v>
      </c>
      <c r="G36" s="16">
        <f>SUM(G37:G41)</f>
        <v>72384</v>
      </c>
      <c r="H36" s="5" t="s">
        <v>43</v>
      </c>
      <c r="I36" s="5">
        <f t="shared" si="2"/>
        <v>4699</v>
      </c>
      <c r="J36" s="5">
        <f>SUM(J37:J41)</f>
        <v>2379</v>
      </c>
      <c r="K36" s="5">
        <f>SUM(K37:K41)</f>
        <v>2320</v>
      </c>
      <c r="L36" s="11">
        <f>SUM(L37:L41)</f>
        <v>291043</v>
      </c>
      <c r="M36" s="13">
        <f>SUM(M37:M41)</f>
        <v>147347</v>
      </c>
      <c r="N36" s="16">
        <f>SUM(N37:N41)</f>
        <v>143696</v>
      </c>
      <c r="O36" s="5" t="s">
        <v>44</v>
      </c>
      <c r="P36" s="5">
        <f t="shared" si="3"/>
        <v>330</v>
      </c>
      <c r="Q36" s="5">
        <f>SUM(Q37:Q41)</f>
        <v>79</v>
      </c>
      <c r="R36" s="5">
        <f>SUM(R37:R41)</f>
        <v>251</v>
      </c>
      <c r="S36" s="11"/>
      <c r="T36" s="13"/>
      <c r="U36" s="16"/>
    </row>
    <row r="37" spans="1:21" ht="15" customHeight="1">
      <c r="A37" s="6">
        <v>25</v>
      </c>
      <c r="B37" s="5">
        <f t="shared" si="1"/>
        <v>1046</v>
      </c>
      <c r="C37" s="9">
        <v>518</v>
      </c>
      <c r="D37" s="9">
        <v>528</v>
      </c>
      <c r="E37" s="11">
        <f>SUM(F37:G37)</f>
        <v>26150</v>
      </c>
      <c r="F37" s="14">
        <f>SUMPRODUCT(A37*C37)</f>
        <v>12950</v>
      </c>
      <c r="G37" s="17">
        <f>SUMPRODUCT(A37*D37)</f>
        <v>13200</v>
      </c>
      <c r="H37" s="6">
        <v>60</v>
      </c>
      <c r="I37" s="5">
        <f t="shared" si="2"/>
        <v>1028</v>
      </c>
      <c r="J37" s="9">
        <v>523</v>
      </c>
      <c r="K37" s="9">
        <v>505</v>
      </c>
      <c r="L37" s="11">
        <f>SUM(M37:N37)</f>
        <v>61680</v>
      </c>
      <c r="M37" s="14">
        <f>SUMPRODUCT(H37*J37)</f>
        <v>31380</v>
      </c>
      <c r="N37" s="17">
        <f>SUMPRODUCT(H37*K37)</f>
        <v>30300</v>
      </c>
      <c r="O37" s="6">
        <v>95</v>
      </c>
      <c r="P37" s="5">
        <f t="shared" si="3"/>
        <v>103</v>
      </c>
      <c r="Q37" s="9">
        <v>26</v>
      </c>
      <c r="R37" s="9">
        <v>77</v>
      </c>
      <c r="S37" s="11"/>
      <c r="T37" s="14"/>
      <c r="U37" s="17"/>
    </row>
    <row r="38" spans="1:21" ht="15" customHeight="1">
      <c r="A38" s="6">
        <v>26</v>
      </c>
      <c r="B38" s="5">
        <f t="shared" si="1"/>
        <v>1052</v>
      </c>
      <c r="C38" s="9">
        <v>485</v>
      </c>
      <c r="D38" s="9">
        <v>567</v>
      </c>
      <c r="E38" s="11">
        <f>SUM(F38:G38)</f>
        <v>27352</v>
      </c>
      <c r="F38" s="14">
        <f>SUMPRODUCT(A38*C38)</f>
        <v>12610</v>
      </c>
      <c r="G38" s="17">
        <f>SUMPRODUCT(A38*D38)</f>
        <v>14742</v>
      </c>
      <c r="H38" s="6">
        <v>61</v>
      </c>
      <c r="I38" s="5">
        <f t="shared" si="2"/>
        <v>937</v>
      </c>
      <c r="J38" s="9">
        <v>481</v>
      </c>
      <c r="K38" s="9">
        <v>456</v>
      </c>
      <c r="L38" s="11">
        <f>SUM(M38:N38)</f>
        <v>57157</v>
      </c>
      <c r="M38" s="14">
        <f>SUMPRODUCT(H38*J38)</f>
        <v>29341</v>
      </c>
      <c r="N38" s="17">
        <f>SUMPRODUCT(H38*K38)</f>
        <v>27816</v>
      </c>
      <c r="O38" s="6">
        <v>96</v>
      </c>
      <c r="P38" s="5">
        <f t="shared" si="3"/>
        <v>94</v>
      </c>
      <c r="Q38" s="9">
        <v>18</v>
      </c>
      <c r="R38" s="9">
        <v>76</v>
      </c>
      <c r="S38" s="11"/>
      <c r="T38" s="14"/>
      <c r="U38" s="17"/>
    </row>
    <row r="39" spans="1:21" ht="15" customHeight="1">
      <c r="A39" s="6">
        <v>27</v>
      </c>
      <c r="B39" s="5">
        <f t="shared" si="1"/>
        <v>1002</v>
      </c>
      <c r="C39" s="9">
        <v>488</v>
      </c>
      <c r="D39" s="9">
        <v>514</v>
      </c>
      <c r="E39" s="11">
        <f>SUM(F39:G39)</f>
        <v>27054</v>
      </c>
      <c r="F39" s="14">
        <f>SUMPRODUCT(A39*C39)</f>
        <v>13176</v>
      </c>
      <c r="G39" s="17">
        <f>SUMPRODUCT(A39*D39)</f>
        <v>13878</v>
      </c>
      <c r="H39" s="6">
        <v>62</v>
      </c>
      <c r="I39" s="5">
        <f t="shared" si="2"/>
        <v>918</v>
      </c>
      <c r="J39" s="9">
        <v>444</v>
      </c>
      <c r="K39" s="9">
        <v>474</v>
      </c>
      <c r="L39" s="11">
        <f>SUM(M39:N39)</f>
        <v>56916</v>
      </c>
      <c r="M39" s="14">
        <f>SUMPRODUCT(H39*J39)</f>
        <v>27528</v>
      </c>
      <c r="N39" s="17">
        <f>SUMPRODUCT(H39*K39)</f>
        <v>29388</v>
      </c>
      <c r="O39" s="6">
        <v>97</v>
      </c>
      <c r="P39" s="5">
        <f t="shared" si="3"/>
        <v>59</v>
      </c>
      <c r="Q39" s="9">
        <v>13</v>
      </c>
      <c r="R39" s="9">
        <v>46</v>
      </c>
      <c r="S39" s="11"/>
      <c r="T39" s="14"/>
      <c r="U39" s="17"/>
    </row>
    <row r="40" spans="1:21" ht="15" customHeight="1">
      <c r="A40" s="6">
        <v>28</v>
      </c>
      <c r="B40" s="5">
        <f t="shared" si="1"/>
        <v>1036</v>
      </c>
      <c r="C40" s="9">
        <v>483</v>
      </c>
      <c r="D40" s="9">
        <v>553</v>
      </c>
      <c r="E40" s="11">
        <f>SUM(F40:G40)</f>
        <v>29008</v>
      </c>
      <c r="F40" s="14">
        <f>SUMPRODUCT(A40*C40)</f>
        <v>13524</v>
      </c>
      <c r="G40" s="17">
        <f>SUMPRODUCT(A40*D40)</f>
        <v>15484</v>
      </c>
      <c r="H40" s="6">
        <v>63</v>
      </c>
      <c r="I40" s="5">
        <f t="shared" si="2"/>
        <v>934</v>
      </c>
      <c r="J40" s="9">
        <v>486</v>
      </c>
      <c r="K40" s="9">
        <v>448</v>
      </c>
      <c r="L40" s="11">
        <f>SUM(M40:N40)</f>
        <v>58842</v>
      </c>
      <c r="M40" s="14">
        <f>SUMPRODUCT(H40*J40)</f>
        <v>30618</v>
      </c>
      <c r="N40" s="17">
        <f>SUMPRODUCT(H40*K40)</f>
        <v>28224</v>
      </c>
      <c r="O40" s="6">
        <v>98</v>
      </c>
      <c r="P40" s="5">
        <f t="shared" si="3"/>
        <v>32</v>
      </c>
      <c r="Q40" s="9">
        <v>8</v>
      </c>
      <c r="R40" s="9">
        <v>24</v>
      </c>
      <c r="S40" s="11"/>
      <c r="T40" s="14"/>
      <c r="U40" s="17"/>
    </row>
    <row r="41" spans="1:21" ht="15" customHeight="1">
      <c r="A41" s="6">
        <v>29</v>
      </c>
      <c r="B41" s="5">
        <f t="shared" si="1"/>
        <v>1007</v>
      </c>
      <c r="C41" s="9">
        <v>487</v>
      </c>
      <c r="D41" s="9">
        <v>520</v>
      </c>
      <c r="E41" s="11">
        <f>SUM(F41:G41)</f>
        <v>29203</v>
      </c>
      <c r="F41" s="14">
        <f>SUMPRODUCT(A41*C41)</f>
        <v>14123</v>
      </c>
      <c r="G41" s="17">
        <f>SUMPRODUCT(A41*D41)</f>
        <v>15080</v>
      </c>
      <c r="H41" s="6">
        <v>64</v>
      </c>
      <c r="I41" s="5">
        <f t="shared" si="2"/>
        <v>882</v>
      </c>
      <c r="J41" s="9">
        <v>445</v>
      </c>
      <c r="K41" s="9">
        <v>437</v>
      </c>
      <c r="L41" s="11">
        <f>SUM(M41:N41)</f>
        <v>56448</v>
      </c>
      <c r="M41" s="14">
        <f>SUMPRODUCT(H41*J41)</f>
        <v>28480</v>
      </c>
      <c r="N41" s="17">
        <f>SUMPRODUCT(H41*K41)</f>
        <v>27968</v>
      </c>
      <c r="O41" s="6">
        <v>99</v>
      </c>
      <c r="P41" s="5">
        <f t="shared" si="3"/>
        <v>42</v>
      </c>
      <c r="Q41" s="9">
        <v>14</v>
      </c>
      <c r="R41" s="9">
        <v>28</v>
      </c>
      <c r="S41" s="11"/>
      <c r="T41" s="14"/>
      <c r="U41" s="17"/>
    </row>
    <row r="42" spans="1:21" ht="15" customHeight="1">
      <c r="A42" s="5" t="s">
        <v>37</v>
      </c>
      <c r="B42" s="5">
        <f t="shared" si="1"/>
        <v>4621</v>
      </c>
      <c r="C42" s="5">
        <f>SUM(C43:C47)</f>
        <v>2187</v>
      </c>
      <c r="D42" s="5">
        <f>SUM(D43:D47)</f>
        <v>2434</v>
      </c>
      <c r="E42" s="11">
        <f>SUM(E43:E47)</f>
        <v>147919</v>
      </c>
      <c r="F42" s="13">
        <f>SUM(F43:F47)</f>
        <v>69967</v>
      </c>
      <c r="G42" s="16">
        <f>SUM(G43:G47)</f>
        <v>77952</v>
      </c>
      <c r="H42" s="5" t="s">
        <v>6</v>
      </c>
      <c r="I42" s="5">
        <f t="shared" si="2"/>
        <v>3966</v>
      </c>
      <c r="J42" s="5">
        <f>SUM(J43:J47)</f>
        <v>1966</v>
      </c>
      <c r="K42" s="5">
        <f>SUM(K43:K47)</f>
        <v>2000</v>
      </c>
      <c r="L42" s="11">
        <f>SUM(L43:L47)</f>
        <v>265593</v>
      </c>
      <c r="M42" s="13">
        <f>SUM(M43:M47)</f>
        <v>131647</v>
      </c>
      <c r="N42" s="16">
        <f>SUM(N43:N47)</f>
        <v>133946</v>
      </c>
      <c r="O42" s="5" t="s">
        <v>17</v>
      </c>
      <c r="P42" s="5">
        <f t="shared" si="3"/>
        <v>44</v>
      </c>
      <c r="Q42" s="5">
        <f>SUM(Q43:Q46)</f>
        <v>9</v>
      </c>
      <c r="R42" s="5">
        <f>SUM(R43:R46)</f>
        <v>35</v>
      </c>
      <c r="S42" s="11"/>
      <c r="T42" s="13"/>
      <c r="U42" s="16"/>
    </row>
    <row r="43" spans="1:21" ht="15" customHeight="1">
      <c r="A43" s="6">
        <v>30</v>
      </c>
      <c r="B43" s="5">
        <f t="shared" si="1"/>
        <v>891</v>
      </c>
      <c r="C43" s="9">
        <v>433</v>
      </c>
      <c r="D43" s="9">
        <v>458</v>
      </c>
      <c r="E43" s="11">
        <f>SUM(F43:G43)</f>
        <v>26730</v>
      </c>
      <c r="F43" s="14">
        <f>SUMPRODUCT(A43*C43)</f>
        <v>12990</v>
      </c>
      <c r="G43" s="17">
        <f>SUMPRODUCT(A43*D43)</f>
        <v>13740</v>
      </c>
      <c r="H43" s="6">
        <v>65</v>
      </c>
      <c r="I43" s="5">
        <f t="shared" si="2"/>
        <v>852</v>
      </c>
      <c r="J43" s="9">
        <v>417</v>
      </c>
      <c r="K43" s="9">
        <v>435</v>
      </c>
      <c r="L43" s="11">
        <f>SUM(M43:N43)</f>
        <v>55380</v>
      </c>
      <c r="M43" s="14">
        <f>SUMPRODUCT(H43*J43)</f>
        <v>27105</v>
      </c>
      <c r="N43" s="17">
        <f>SUMPRODUCT(H43*K43)</f>
        <v>28275</v>
      </c>
      <c r="O43" s="6">
        <v>100</v>
      </c>
      <c r="P43" s="5">
        <f t="shared" si="3"/>
        <v>20</v>
      </c>
      <c r="Q43" s="9">
        <v>2</v>
      </c>
      <c r="R43" s="9">
        <v>18</v>
      </c>
      <c r="S43" s="11"/>
      <c r="T43" s="14"/>
      <c r="U43" s="17"/>
    </row>
    <row r="44" spans="1:21" ht="15" customHeight="1">
      <c r="A44" s="6">
        <v>31</v>
      </c>
      <c r="B44" s="5">
        <f t="shared" si="1"/>
        <v>966</v>
      </c>
      <c r="C44" s="9">
        <v>472</v>
      </c>
      <c r="D44" s="9">
        <v>494</v>
      </c>
      <c r="E44" s="11">
        <f>SUM(F44:G44)</f>
        <v>29946</v>
      </c>
      <c r="F44" s="14">
        <f>SUMPRODUCT(A44*C44)</f>
        <v>14632</v>
      </c>
      <c r="G44" s="17">
        <f>SUMPRODUCT(A44*D44)</f>
        <v>15314</v>
      </c>
      <c r="H44" s="6">
        <v>66</v>
      </c>
      <c r="I44" s="5">
        <f t="shared" si="2"/>
        <v>774</v>
      </c>
      <c r="J44" s="9">
        <v>386</v>
      </c>
      <c r="K44" s="9">
        <v>388</v>
      </c>
      <c r="L44" s="11">
        <f>SUM(M44:N44)</f>
        <v>51084</v>
      </c>
      <c r="M44" s="14">
        <f>SUMPRODUCT(H44*J44)</f>
        <v>25476</v>
      </c>
      <c r="N44" s="17">
        <f>SUMPRODUCT(H44*K44)</f>
        <v>25608</v>
      </c>
      <c r="O44" s="6">
        <v>101</v>
      </c>
      <c r="P44" s="5">
        <f t="shared" si="3"/>
        <v>8</v>
      </c>
      <c r="Q44" s="9">
        <v>3</v>
      </c>
      <c r="R44" s="9">
        <v>5</v>
      </c>
      <c r="S44" s="11"/>
      <c r="T44" s="14"/>
      <c r="U44" s="17"/>
    </row>
    <row r="45" spans="1:21" ht="15" customHeight="1">
      <c r="A45" s="6">
        <v>32</v>
      </c>
      <c r="B45" s="5">
        <f t="shared" si="1"/>
        <v>900</v>
      </c>
      <c r="C45" s="9">
        <v>407</v>
      </c>
      <c r="D45" s="9">
        <v>493</v>
      </c>
      <c r="E45" s="11">
        <f>SUM(F45:G45)</f>
        <v>28800</v>
      </c>
      <c r="F45" s="14">
        <f>SUMPRODUCT(A45*C45)</f>
        <v>13024</v>
      </c>
      <c r="G45" s="17">
        <f>SUMPRODUCT(A45*D45)</f>
        <v>15776</v>
      </c>
      <c r="H45" s="6">
        <v>67</v>
      </c>
      <c r="I45" s="5">
        <f t="shared" si="2"/>
        <v>784</v>
      </c>
      <c r="J45" s="9">
        <v>402</v>
      </c>
      <c r="K45" s="9">
        <v>382</v>
      </c>
      <c r="L45" s="11">
        <f>SUM(M45:N45)</f>
        <v>52528</v>
      </c>
      <c r="M45" s="14">
        <f>SUMPRODUCT(H45*J45)</f>
        <v>26934</v>
      </c>
      <c r="N45" s="17">
        <f>SUMPRODUCT(H45*K45)</f>
        <v>25594</v>
      </c>
      <c r="O45" s="6">
        <v>102</v>
      </c>
      <c r="P45" s="5">
        <f t="shared" si="3"/>
        <v>9</v>
      </c>
      <c r="Q45" s="9">
        <v>3</v>
      </c>
      <c r="R45" s="9">
        <v>6</v>
      </c>
      <c r="S45" s="11"/>
      <c r="T45" s="14"/>
      <c r="U45" s="17"/>
    </row>
    <row r="46" spans="1:21" ht="15" customHeight="1">
      <c r="A46" s="6">
        <v>33</v>
      </c>
      <c r="B46" s="5">
        <f t="shared" si="1"/>
        <v>933</v>
      </c>
      <c r="C46" s="9">
        <v>429</v>
      </c>
      <c r="D46" s="9">
        <v>504</v>
      </c>
      <c r="E46" s="11">
        <f>SUM(F46:G46)</f>
        <v>30789</v>
      </c>
      <c r="F46" s="14">
        <f>SUMPRODUCT(A46*C46)</f>
        <v>14157</v>
      </c>
      <c r="G46" s="17">
        <f>SUMPRODUCT(A46*D46)</f>
        <v>16632</v>
      </c>
      <c r="H46" s="6">
        <v>68</v>
      </c>
      <c r="I46" s="5">
        <f t="shared" si="2"/>
        <v>763</v>
      </c>
      <c r="J46" s="9">
        <v>377</v>
      </c>
      <c r="K46" s="9">
        <v>386</v>
      </c>
      <c r="L46" s="11">
        <f>SUM(M46:N46)</f>
        <v>51884</v>
      </c>
      <c r="M46" s="14">
        <f>SUMPRODUCT(H46*J46)</f>
        <v>25636</v>
      </c>
      <c r="N46" s="17">
        <f>SUMPRODUCT(H46*K46)</f>
        <v>26248</v>
      </c>
      <c r="O46" s="4" t="s">
        <v>45</v>
      </c>
      <c r="P46" s="5">
        <f t="shared" si="3"/>
        <v>7</v>
      </c>
      <c r="Q46" s="9">
        <v>1</v>
      </c>
      <c r="R46" s="9">
        <v>6</v>
      </c>
      <c r="S46" s="11"/>
      <c r="T46" s="14"/>
      <c r="U46" s="17"/>
    </row>
    <row r="47" spans="1:21" ht="15" customHeight="1">
      <c r="A47" s="6">
        <v>34</v>
      </c>
      <c r="B47" s="5">
        <f t="shared" si="1"/>
        <v>931</v>
      </c>
      <c r="C47" s="9">
        <v>446</v>
      </c>
      <c r="D47" s="9">
        <v>485</v>
      </c>
      <c r="E47" s="11">
        <f>SUM(F47:G47)</f>
        <v>31654</v>
      </c>
      <c r="F47" s="14">
        <f>SUMPRODUCT(A47*C47)</f>
        <v>15164</v>
      </c>
      <c r="G47" s="17">
        <f>SUMPRODUCT(A47*D47)</f>
        <v>16490</v>
      </c>
      <c r="H47" s="6">
        <v>69</v>
      </c>
      <c r="I47" s="5">
        <f t="shared" si="2"/>
        <v>793</v>
      </c>
      <c r="J47" s="9">
        <v>384</v>
      </c>
      <c r="K47" s="9">
        <v>409</v>
      </c>
      <c r="L47" s="11">
        <f>SUM(M47:N47)</f>
        <v>54717</v>
      </c>
      <c r="M47" s="14">
        <f>SUMPRODUCT(H47*J47)</f>
        <v>26496</v>
      </c>
      <c r="N47" s="17">
        <f>SUMPRODUCT(H47*K47)</f>
        <v>28221</v>
      </c>
      <c r="O47" s="4" t="s">
        <v>21</v>
      </c>
      <c r="P47" s="5">
        <f t="shared" si="3"/>
        <v>0</v>
      </c>
      <c r="Q47" s="9">
        <v>0</v>
      </c>
      <c r="R47" s="9">
        <v>0</v>
      </c>
      <c r="S47" s="11"/>
      <c r="T47" s="14"/>
      <c r="U47" s="17"/>
    </row>
    <row r="49" spans="1:7" s="1" customFormat="1">
      <c r="A49" s="26"/>
      <c r="B49" s="27"/>
      <c r="C49" s="27"/>
      <c r="D49" s="27" t="str">
        <f t="shared" ref="D49:D54" si="4">Z3</f>
        <v>（人）</v>
      </c>
      <c r="E49" s="7"/>
      <c r="F49" s="7"/>
      <c r="G49" s="7"/>
    </row>
    <row r="50" spans="1:7" s="1" customFormat="1" ht="15.75" customHeight="1">
      <c r="A50" s="3" t="str">
        <f t="shared" ref="A50:C54" si="5">W4</f>
        <v>年齢</v>
      </c>
      <c r="B50" s="3" t="str">
        <f t="shared" si="5"/>
        <v>前月</v>
      </c>
      <c r="C50" s="3" t="str">
        <f t="shared" si="5"/>
        <v>当月</v>
      </c>
      <c r="D50" s="3" t="str">
        <f t="shared" si="4"/>
        <v>前月比</v>
      </c>
      <c r="E50" s="8"/>
      <c r="F50" s="8"/>
      <c r="G50" s="8"/>
    </row>
    <row r="51" spans="1:7">
      <c r="A51" s="5" t="str">
        <f t="shared" si="5"/>
        <v>0-14</v>
      </c>
      <c r="B51" s="5">
        <f t="shared" si="5"/>
        <v>9583</v>
      </c>
      <c r="C51" s="5">
        <f t="shared" si="5"/>
        <v>9576</v>
      </c>
      <c r="D51" s="5">
        <f t="shared" si="4"/>
        <v>-7</v>
      </c>
    </row>
    <row r="52" spans="1:7">
      <c r="A52" s="5" t="str">
        <f t="shared" si="5"/>
        <v>15-64</v>
      </c>
      <c r="B52" s="5">
        <f t="shared" si="5"/>
        <v>52840</v>
      </c>
      <c r="C52" s="5">
        <f t="shared" si="5"/>
        <v>52790</v>
      </c>
      <c r="D52" s="5">
        <f t="shared" si="4"/>
        <v>-50</v>
      </c>
    </row>
    <row r="53" spans="1:7">
      <c r="A53" s="5" t="str">
        <f t="shared" si="5"/>
        <v>65-</v>
      </c>
      <c r="B53" s="5">
        <f t="shared" si="5"/>
        <v>20030</v>
      </c>
      <c r="C53" s="5">
        <f t="shared" si="5"/>
        <v>20029</v>
      </c>
      <c r="D53" s="5">
        <f t="shared" si="4"/>
        <v>-1</v>
      </c>
    </row>
    <row r="54" spans="1:7">
      <c r="A54" s="5" t="str">
        <f t="shared" si="5"/>
        <v>計</v>
      </c>
      <c r="B54" s="5">
        <f t="shared" si="5"/>
        <v>82453</v>
      </c>
      <c r="C54" s="5">
        <f t="shared" si="5"/>
        <v>82395</v>
      </c>
      <c r="D54" s="5">
        <f t="shared" si="4"/>
        <v>-58</v>
      </c>
    </row>
  </sheetData>
  <mergeCells count="3">
    <mergeCell ref="A1:R1"/>
    <mergeCell ref="O3:Q3"/>
    <mergeCell ref="H5:R5"/>
  </mergeCells>
  <phoneticPr fontId="7"/>
  <pageMargins left="0.7" right="0.7" top="0.75" bottom="0.75" header="0.3" footer="0.3"/>
  <pageSetup paperSize="9" scale="98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2023-10-05T02:32:09Z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2023-10-05T02:32:09Z</vt:filetime>
  </property>
</Properties>
</file>